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13" i="1"/>
  <c r="E31"/>
  <c r="C33"/>
  <c r="E33" s="1"/>
  <c r="C32"/>
  <c r="E32" s="1"/>
  <c r="B32"/>
  <c r="D34"/>
  <c r="C34"/>
  <c r="B34"/>
  <c r="E16"/>
  <c r="E15"/>
  <c r="D14"/>
  <c r="E34" l="1"/>
  <c r="E8"/>
  <c r="D13"/>
  <c r="E12"/>
  <c r="D11"/>
  <c r="B5" l="1"/>
  <c r="E25" s="1"/>
  <c r="E17"/>
  <c r="D17" s="1"/>
  <c r="D10"/>
  <c r="D9" s="1"/>
  <c r="E26" l="1"/>
  <c r="E9"/>
  <c r="E22" s="1"/>
  <c r="D22"/>
</calcChain>
</file>

<file path=xl/sharedStrings.xml><?xml version="1.0" encoding="utf-8"?>
<sst xmlns="http://schemas.openxmlformats.org/spreadsheetml/2006/main" count="71" uniqueCount="51">
  <si>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</si>
  <si>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</si>
  <si>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</si>
  <si>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</si>
  <si>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</si>
  <si>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</si>
  <si>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</si>
  <si>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</si>
  <si>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</si>
  <si>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</si>
  <si>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</si>
  <si>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</si>
  <si>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</si>
  <si>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</si>
  <si>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</si>
  <si>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</si>
  <si>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</si>
  <si>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</si>
  <si>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</si>
  <si>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</si>
  <si>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</si>
  <si>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Заовражная, д.47</t>
  </si>
  <si>
    <t>описание конструктивных элементов</t>
  </si>
  <si>
    <t>февраль</t>
  </si>
  <si>
    <t>ремонт теплоузлов</t>
  </si>
  <si>
    <t>план</t>
  </si>
  <si>
    <t>факт</t>
  </si>
  <si>
    <t>установка информстендов в подъезде</t>
  </si>
  <si>
    <t>май</t>
  </si>
  <si>
    <t>Остаток средств на конец периода (+ есть средства, -задолженность)</t>
  </si>
  <si>
    <t>сентябрь</t>
  </si>
  <si>
    <t>единица измерения работы и услуги</t>
  </si>
  <si>
    <t>Цена выполненной работы и услуги в руб.</t>
  </si>
  <si>
    <t>руб</t>
  </si>
  <si>
    <t>Начислено за данный период по статье "содержание помещения",руб</t>
  </si>
  <si>
    <t>7.Работы по ремонту общедомового имущества всего, в т.ч.</t>
  </si>
  <si>
    <t>2016 г</t>
  </si>
  <si>
    <t>Стоимость выполн.работы /услуги на 1 кв.м.</t>
  </si>
  <si>
    <t>Кол-во месяцев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</si>
  <si>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</si>
  <si>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</si>
  <si>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</si>
  <si>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</si>
  <si>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</si>
  <si>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</si>
  <si>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</si>
  <si>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</si>
  <si>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</si>
  <si>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</si>
  <si>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Отчет по предоставлению коммунальных услуг по жилым помещениям за 2016 г</t>
  </si>
  <si>
    <t>Получено средств от применения повышающего коэффициента к квартирам без ИПУ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</si>
</sst>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/>
    <xf numFmtId="0" fontId="4" fillId="0" borderId="0" xfId="0" applyFont="1" applyAlignment="1"/>
    <xf numFmtId="0" fontId="4" fillId="0" borderId="0" xfId="0" applyFont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4" fillId="0" borderId="0" xfId="0" applyFont="1" applyBorder="1"/>
    <xf numFmtId="0" fontId="0" fillId="0" borderId="0" xfId="0" applyBorder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Border="1"/>
    <xf numFmtId="1" fontId="3" fillId="0" borderId="0" xfId="0" applyNumberFormat="1" applyFont="1" applyFill="1" applyBorder="1"/>
    <xf numFmtId="0" fontId="3" fillId="0" borderId="0" xfId="0" applyFont="1" applyFill="1" applyAlignment="1">
      <alignment wrapText="1"/>
    </xf>
    <xf numFmtId="0" fontId="4" fillId="0" borderId="0" xfId="0" applyFont="1" applyFill="1"/>
    <xf numFmtId="164" fontId="4" fillId="0" borderId="0" xfId="0" applyNumberFormat="1" applyFont="1" applyFill="1" applyAlignment="1">
      <alignment wrapText="1"/>
    </xf>
    <xf numFmtId="1" fontId="4" fillId="0" borderId="0" xfId="0" applyNumberFormat="1" applyFont="1" applyFill="1"/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wrapText="1"/>
    </xf>
    <xf numFmtId="0" fontId="4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3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1" fontId="4" fillId="0" borderId="12" xfId="0" applyNumberFormat="1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1" fontId="3" fillId="0" borderId="3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1" fontId="4" fillId="0" borderId="11" xfId="0" applyNumberFormat="1" applyFont="1" applyFill="1" applyBorder="1" applyAlignment="1">
      <alignment vertical="top" wrapText="1"/>
    </xf>
    <xf numFmtId="1" fontId="3" fillId="0" borderId="12" xfId="0" applyNumberFormat="1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1" fontId="3" fillId="0" borderId="14" xfId="0" applyNumberFormat="1" applyFont="1" applyFill="1" applyBorder="1" applyAlignment="1">
      <alignment vertical="top" wrapText="1"/>
    </xf>
    <xf numFmtId="1" fontId="3" fillId="0" borderId="14" xfId="0" applyNumberFormat="1" applyFont="1" applyFill="1" applyBorder="1" applyAlignment="1">
      <alignment horizontal="center" vertical="top" wrapText="1"/>
    </xf>
    <xf numFmtId="2" fontId="3" fillId="0" borderId="14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2" fontId="5" fillId="0" borderId="7" xfId="0" applyNumberFormat="1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2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1" applyNumberFormat="1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7" fillId="0" borderId="9" xfId="0" applyFont="1" applyFill="1" applyBorder="1" applyAlignment="1">
      <alignment wrapText="1"/>
    </xf>
    <xf numFmtId="2" fontId="7" fillId="0" borderId="4" xfId="0" applyNumberFormat="1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1" fontId="7" fillId="0" borderId="4" xfId="1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2" fontId="4" fillId="0" borderId="11" xfId="0" applyNumberFormat="1" applyFont="1" applyFill="1" applyBorder="1" applyAlignment="1">
      <alignment vertical="top" wrapText="1"/>
    </xf>
    <xf numFmtId="1" fontId="3" fillId="0" borderId="8" xfId="0" applyNumberFormat="1" applyFont="1" applyFill="1" applyBorder="1" applyAlignment="1">
      <alignment vertical="top" wrapText="1"/>
    </xf>
    <xf numFmtId="1" fontId="5" fillId="0" borderId="7" xfId="1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/>
    <xf numFmtId="0" fontId="4" fillId="0" borderId="6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vertical="top" wrapText="1"/>
    </xf>
    <xf numFmtId="1" fontId="4" fillId="0" borderId="1" xfId="1" applyNumberFormat="1" applyFont="1" applyFill="1" applyBorder="1" applyAlignment="1">
      <alignment vertical="top"/>
    </xf>
    <xf numFmtId="1" fontId="4" fillId="0" borderId="3" xfId="0" applyNumberFormat="1" applyFont="1" applyFill="1" applyBorder="1"/>
    <xf numFmtId="0" fontId="4" fillId="0" borderId="10" xfId="0" applyNumberFormat="1" applyFont="1" applyFill="1" applyBorder="1" applyAlignment="1">
      <alignment vertical="top" wrapText="1"/>
    </xf>
    <xf numFmtId="1" fontId="4" fillId="0" borderId="11" xfId="1" applyNumberFormat="1" applyFont="1" applyFill="1" applyBorder="1" applyAlignment="1">
      <alignment vertical="top"/>
    </xf>
    <xf numFmtId="1" fontId="4" fillId="0" borderId="12" xfId="0" applyNumberFormat="1" applyFont="1" applyFill="1" applyBorder="1"/>
    <xf numFmtId="0" fontId="3" fillId="0" borderId="13" xfId="0" applyFont="1" applyFill="1" applyBorder="1" applyAlignment="1">
      <alignment wrapText="1"/>
    </xf>
    <xf numFmtId="1" fontId="3" fillId="0" borderId="14" xfId="0" applyNumberFormat="1" applyFont="1" applyFill="1" applyBorder="1" applyAlignment="1">
      <alignment vertical="top"/>
    </xf>
    <xf numFmtId="1" fontId="3" fillId="0" borderId="14" xfId="0" applyNumberFormat="1" applyFont="1" applyFill="1" applyBorder="1"/>
    <xf numFmtId="1" fontId="3" fillId="0" borderId="15" xfId="0" applyNumberFormat="1" applyFont="1" applyFill="1" applyBorder="1"/>
    <xf numFmtId="1" fontId="4" fillId="0" borderId="0" xfId="0" applyNumberFormat="1" applyFont="1" applyFill="1" applyBorder="1" applyAlignment="1">
      <alignment wrapText="1"/>
    </xf>
    <xf numFmtId="0" fontId="4" fillId="0" borderId="7" xfId="0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vertical="top" wrapText="1"/>
    </xf>
    <xf numFmtId="1" fontId="7" fillId="0" borderId="5" xfId="0" applyNumberFormat="1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/>
    <xf numFmtId="0" fontId="5" fillId="0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tabSelected="1" topLeftCell="A15" zoomScaleNormal="100" workbookViewId="0">
      <selection sqref="A1:E36"/>
    </sheetView>
  </sheetViews>
  <sheetFormatPr defaultRowHeight="15.75"/>
  <cols>
    <col min="1" max="1" width="70.140625" style="73" customWidth="1"/>
    <col min="2" max="2" width="12.28515625" style="73" customWidth="1"/>
    <col min="3" max="3" width="12" style="73" customWidth="1"/>
    <col min="4" max="4" width="14.42578125" style="73" customWidth="1"/>
    <col min="5" max="5" width="15.28515625" style="30" customWidth="1"/>
    <col min="6" max="6" width="9.140625" style="73"/>
    <col min="7" max="7" width="9.85546875" style="73" bestFit="1" customWidth="1"/>
    <col min="8" max="10" width="9.140625" style="3"/>
  </cols>
  <sheetData>
    <row r="1" spans="1:10" s="1" customFormat="1" ht="31.5">
      <c r="A1" s="28" t="s">
        <v>16</v>
      </c>
      <c r="B1" s="73"/>
      <c r="C1" s="73" t="s">
        <v>36</v>
      </c>
      <c r="D1" s="29" t="s">
        <v>38</v>
      </c>
      <c r="E1" s="29">
        <v>12</v>
      </c>
      <c r="F1" s="73"/>
      <c r="G1" s="73"/>
      <c r="H1" s="2"/>
      <c r="I1" s="2"/>
      <c r="J1" s="2"/>
    </row>
    <row r="2" spans="1:10">
      <c r="A2" s="21" t="s">
        <v>21</v>
      </c>
      <c r="D2" s="30"/>
    </row>
    <row r="3" spans="1:10">
      <c r="A3" s="73" t="s">
        <v>0</v>
      </c>
      <c r="B3" s="23">
        <v>894</v>
      </c>
      <c r="C3" s="23"/>
    </row>
    <row r="4" spans="1:10">
      <c r="A4" s="73" t="s">
        <v>1</v>
      </c>
      <c r="B4" s="73">
        <v>17.3</v>
      </c>
      <c r="D4" s="30"/>
    </row>
    <row r="5" spans="1:10" ht="19.5" customHeight="1">
      <c r="A5" s="73" t="s">
        <v>34</v>
      </c>
      <c r="B5" s="74">
        <f>B3*B4*E1</f>
        <v>185594.40000000002</v>
      </c>
      <c r="C5" s="31"/>
      <c r="D5" s="31"/>
    </row>
    <row r="6" spans="1:10" ht="16.5" thickBot="1">
      <c r="A6" s="73" t="s">
        <v>2</v>
      </c>
      <c r="B6" s="73">
        <v>100</v>
      </c>
    </row>
    <row r="7" spans="1:10" s="7" customFormat="1" ht="63">
      <c r="A7" s="25" t="s">
        <v>3</v>
      </c>
      <c r="B7" s="27" t="s">
        <v>18</v>
      </c>
      <c r="C7" s="27" t="s">
        <v>31</v>
      </c>
      <c r="D7" s="27" t="s">
        <v>37</v>
      </c>
      <c r="E7" s="26" t="s">
        <v>32</v>
      </c>
      <c r="F7" s="4"/>
      <c r="G7" s="4"/>
      <c r="H7" s="5"/>
      <c r="I7" s="6"/>
      <c r="J7" s="6"/>
    </row>
    <row r="8" spans="1:10" s="11" customFormat="1" ht="31.5">
      <c r="A8" s="32" t="s">
        <v>4</v>
      </c>
      <c r="B8" s="33" t="s">
        <v>19</v>
      </c>
      <c r="C8" s="33" t="s">
        <v>33</v>
      </c>
      <c r="D8" s="34">
        <v>0.87</v>
      </c>
      <c r="E8" s="35">
        <f>D8*B3*E1</f>
        <v>9333.36</v>
      </c>
      <c r="F8" s="36"/>
      <c r="G8" s="8"/>
      <c r="H8" s="9"/>
      <c r="I8" s="10"/>
      <c r="J8" s="10"/>
    </row>
    <row r="9" spans="1:10" s="11" customFormat="1" ht="48.75" customHeight="1">
      <c r="A9" s="32" t="s">
        <v>5</v>
      </c>
      <c r="B9" s="33" t="s">
        <v>19</v>
      </c>
      <c r="C9" s="33" t="s">
        <v>33</v>
      </c>
      <c r="D9" s="34">
        <f>2.3+D10+D11+D12</f>
        <v>3.9797613721103655</v>
      </c>
      <c r="E9" s="35">
        <f>D9*E1*B3</f>
        <v>42694.880000000005</v>
      </c>
      <c r="F9" s="36"/>
      <c r="G9" s="8"/>
      <c r="H9" s="9"/>
      <c r="I9" s="10"/>
      <c r="J9" s="10"/>
    </row>
    <row r="10" spans="1:10" s="11" customFormat="1">
      <c r="A10" s="37" t="s">
        <v>6</v>
      </c>
      <c r="B10" s="33"/>
      <c r="C10" s="33" t="s">
        <v>33</v>
      </c>
      <c r="D10" s="34">
        <f>E10/E1/B3</f>
        <v>0.999813571961223</v>
      </c>
      <c r="E10" s="35">
        <v>10726</v>
      </c>
      <c r="F10" s="36"/>
      <c r="G10" s="8"/>
      <c r="H10" s="9"/>
      <c r="I10" s="10"/>
      <c r="J10" s="10"/>
    </row>
    <row r="11" spans="1:10" s="11" customFormat="1">
      <c r="A11" s="37" t="s">
        <v>7</v>
      </c>
      <c r="B11" s="33"/>
      <c r="C11" s="33" t="s">
        <v>33</v>
      </c>
      <c r="D11" s="34">
        <f>E11/E1/B3</f>
        <v>0.51994780014914244</v>
      </c>
      <c r="E11" s="35">
        <v>5578</v>
      </c>
      <c r="F11" s="36"/>
      <c r="G11" s="8"/>
      <c r="H11" s="9"/>
      <c r="I11" s="10"/>
      <c r="J11" s="10"/>
    </row>
    <row r="12" spans="1:10" s="11" customFormat="1">
      <c r="A12" s="37" t="s">
        <v>8</v>
      </c>
      <c r="B12" s="33"/>
      <c r="C12" s="33" t="s">
        <v>33</v>
      </c>
      <c r="D12" s="34">
        <v>0.16</v>
      </c>
      <c r="E12" s="35">
        <f>D12*E1*B3</f>
        <v>1716.48</v>
      </c>
      <c r="F12" s="36"/>
      <c r="G12" s="8"/>
      <c r="H12" s="9"/>
      <c r="I12" s="10"/>
      <c r="J12" s="10"/>
    </row>
    <row r="13" spans="1:10" s="11" customFormat="1" ht="47.25">
      <c r="A13" s="32" t="s">
        <v>9</v>
      </c>
      <c r="B13" s="33" t="s">
        <v>19</v>
      </c>
      <c r="C13" s="33" t="s">
        <v>33</v>
      </c>
      <c r="D13" s="34">
        <f>E13/E1/B3</f>
        <v>5.514093959731543</v>
      </c>
      <c r="E13" s="35">
        <f>2054*2.4*E1</f>
        <v>59155.199999999997</v>
      </c>
      <c r="F13" s="36"/>
      <c r="G13" s="8"/>
      <c r="H13" s="9"/>
      <c r="I13" s="10"/>
      <c r="J13" s="10"/>
    </row>
    <row r="14" spans="1:10" s="11" customFormat="1">
      <c r="A14" s="32" t="s">
        <v>10</v>
      </c>
      <c r="B14" s="33" t="s">
        <v>19</v>
      </c>
      <c r="C14" s="33" t="s">
        <v>33</v>
      </c>
      <c r="D14" s="34">
        <f>E14/E1/B3</f>
        <v>0.99906785980611479</v>
      </c>
      <c r="E14" s="35">
        <v>10718</v>
      </c>
      <c r="F14" s="36"/>
      <c r="G14" s="8"/>
      <c r="H14" s="9"/>
      <c r="I14" s="10"/>
      <c r="J14" s="10"/>
    </row>
    <row r="15" spans="1:10" s="11" customFormat="1" ht="17.25" customHeight="1">
      <c r="A15" s="32" t="s">
        <v>11</v>
      </c>
      <c r="B15" s="33" t="s">
        <v>19</v>
      </c>
      <c r="C15" s="33" t="s">
        <v>33</v>
      </c>
      <c r="D15" s="34">
        <v>0.43</v>
      </c>
      <c r="E15" s="35">
        <f>D15*E1*B3</f>
        <v>4613.04</v>
      </c>
      <c r="F15" s="36"/>
      <c r="G15" s="8"/>
      <c r="H15" s="9"/>
      <c r="I15" s="10"/>
      <c r="J15" s="10"/>
    </row>
    <row r="16" spans="1:10" s="11" customFormat="1" ht="48" thickBot="1">
      <c r="A16" s="38" t="s">
        <v>12</v>
      </c>
      <c r="B16" s="39" t="s">
        <v>19</v>
      </c>
      <c r="C16" s="39" t="s">
        <v>33</v>
      </c>
      <c r="D16" s="75">
        <v>0.44</v>
      </c>
      <c r="E16" s="40">
        <f>D16*E1*B3</f>
        <v>4720.3200000000006</v>
      </c>
      <c r="F16" s="36"/>
      <c r="G16" s="8"/>
      <c r="H16" s="9"/>
      <c r="I16" s="10"/>
      <c r="J16" s="10"/>
    </row>
    <row r="17" spans="1:10" s="11" customFormat="1">
      <c r="A17" s="41" t="s">
        <v>35</v>
      </c>
      <c r="B17" s="94"/>
      <c r="C17" s="42"/>
      <c r="D17" s="43">
        <f>E17/E1/B3</f>
        <v>0.84249161073825507</v>
      </c>
      <c r="E17" s="76">
        <f>E19+E21+E20</f>
        <v>9038.25</v>
      </c>
      <c r="F17" s="36"/>
      <c r="G17" s="8"/>
      <c r="H17" s="9"/>
      <c r="I17" s="10"/>
      <c r="J17" s="10"/>
    </row>
    <row r="18" spans="1:10" s="15" customFormat="1">
      <c r="A18" s="44"/>
      <c r="B18" s="33"/>
      <c r="C18" s="33"/>
      <c r="D18" s="45" t="s">
        <v>25</v>
      </c>
      <c r="E18" s="46" t="s">
        <v>26</v>
      </c>
      <c r="F18" s="47"/>
      <c r="G18" s="12"/>
      <c r="H18" s="13"/>
      <c r="I18" s="14"/>
      <c r="J18" s="14"/>
    </row>
    <row r="19" spans="1:10" s="19" customFormat="1">
      <c r="A19" s="48" t="s">
        <v>22</v>
      </c>
      <c r="B19" s="33" t="s">
        <v>23</v>
      </c>
      <c r="C19" s="33" t="s">
        <v>33</v>
      </c>
      <c r="D19" s="49"/>
      <c r="E19" s="50">
        <v>2684.54</v>
      </c>
      <c r="F19" s="51"/>
      <c r="G19" s="16"/>
      <c r="H19" s="17"/>
      <c r="I19" s="18"/>
      <c r="J19" s="18"/>
    </row>
    <row r="20" spans="1:10" s="19" customFormat="1">
      <c r="A20" s="48" t="s">
        <v>27</v>
      </c>
      <c r="B20" s="33" t="s">
        <v>28</v>
      </c>
      <c r="C20" s="33" t="s">
        <v>33</v>
      </c>
      <c r="D20" s="49"/>
      <c r="E20" s="50">
        <v>3413.69</v>
      </c>
      <c r="F20" s="51"/>
      <c r="G20" s="16"/>
      <c r="H20" s="17"/>
      <c r="I20" s="18"/>
      <c r="J20" s="18"/>
    </row>
    <row r="21" spans="1:10" s="19" customFormat="1" ht="16.5" thickBot="1">
      <c r="A21" s="52" t="s">
        <v>24</v>
      </c>
      <c r="B21" s="39" t="s">
        <v>30</v>
      </c>
      <c r="C21" s="39" t="s">
        <v>33</v>
      </c>
      <c r="D21" s="53">
        <v>4000</v>
      </c>
      <c r="E21" s="54">
        <v>2940.02</v>
      </c>
      <c r="F21" s="51"/>
      <c r="G21" s="16"/>
      <c r="H21" s="17"/>
      <c r="I21" s="18"/>
      <c r="J21" s="18"/>
    </row>
    <row r="22" spans="1:10" s="11" customFormat="1" ht="16.5" thickBot="1">
      <c r="A22" s="55" t="s">
        <v>13</v>
      </c>
      <c r="B22" s="56"/>
      <c r="C22" s="57"/>
      <c r="D22" s="58">
        <f>D8+D9+D13+D14+D15+D16+D17</f>
        <v>13.075414802386277</v>
      </c>
      <c r="E22" s="56">
        <f>E8+E9+E13+E14+E15+E16+E17</f>
        <v>140273.04999999999</v>
      </c>
      <c r="F22" s="59"/>
      <c r="G22" s="16"/>
      <c r="H22" s="20"/>
      <c r="I22" s="10"/>
      <c r="J22" s="10"/>
    </row>
    <row r="23" spans="1:10" s="11" customFormat="1" ht="17.25" customHeight="1">
      <c r="A23" s="61" t="s">
        <v>17</v>
      </c>
      <c r="B23" s="62"/>
      <c r="C23" s="42" t="s">
        <v>33</v>
      </c>
      <c r="D23" s="77"/>
      <c r="E23" s="63">
        <v>-76652</v>
      </c>
      <c r="F23" s="60"/>
      <c r="G23" s="8"/>
      <c r="H23" s="10"/>
      <c r="I23" s="10"/>
      <c r="J23" s="10"/>
    </row>
    <row r="24" spans="1:10" s="11" customFormat="1">
      <c r="A24" s="64" t="s">
        <v>20</v>
      </c>
      <c r="B24" s="65"/>
      <c r="C24" s="33" t="s">
        <v>33</v>
      </c>
      <c r="D24" s="66"/>
      <c r="E24" s="67"/>
      <c r="F24" s="60"/>
      <c r="G24" s="8"/>
      <c r="H24" s="10"/>
      <c r="I24" s="10"/>
      <c r="J24" s="10"/>
    </row>
    <row r="25" spans="1:10" s="11" customFormat="1">
      <c r="A25" s="64" t="s">
        <v>14</v>
      </c>
      <c r="B25" s="65"/>
      <c r="C25" s="33" t="s">
        <v>33</v>
      </c>
      <c r="D25" s="66"/>
      <c r="E25" s="95">
        <f>B5*B6/100</f>
        <v>185594.40000000002</v>
      </c>
      <c r="F25" s="60"/>
      <c r="G25" s="8"/>
      <c r="H25" s="10"/>
      <c r="I25" s="10"/>
      <c r="J25" s="10"/>
    </row>
    <row r="26" spans="1:10" s="19" customFormat="1" ht="32.25" thickBot="1">
      <c r="A26" s="68" t="s">
        <v>29</v>
      </c>
      <c r="B26" s="69"/>
      <c r="C26" s="70" t="s">
        <v>33</v>
      </c>
      <c r="D26" s="71"/>
      <c r="E26" s="96">
        <f>E23+E25-E22</f>
        <v>-31330.649999999965</v>
      </c>
      <c r="F26" s="72"/>
      <c r="G26" s="16"/>
      <c r="H26" s="18"/>
      <c r="I26" s="18"/>
      <c r="J26" s="18"/>
    </row>
    <row r="27" spans="1:10" s="11" customFormat="1">
      <c r="A27" s="103" t="s">
        <v>50</v>
      </c>
      <c r="B27" s="104"/>
      <c r="C27" s="104"/>
      <c r="D27" s="105"/>
      <c r="E27" s="97">
        <v>1410</v>
      </c>
      <c r="F27" s="60"/>
      <c r="G27" s="8"/>
      <c r="H27" s="10"/>
      <c r="I27" s="10"/>
      <c r="J27" s="10"/>
    </row>
    <row r="28" spans="1:10" ht="16.5" thickBot="1">
      <c r="A28" s="78" t="s">
        <v>49</v>
      </c>
      <c r="B28" s="78"/>
      <c r="C28" s="78"/>
      <c r="D28" s="78"/>
      <c r="E28" s="79"/>
      <c r="F28" s="79"/>
      <c r="G28" s="22"/>
    </row>
    <row r="29" spans="1:10">
      <c r="A29" s="80" t="s">
        <v>39</v>
      </c>
      <c r="B29" s="98" t="s">
        <v>40</v>
      </c>
      <c r="C29" s="98" t="s">
        <v>41</v>
      </c>
      <c r="D29" s="100"/>
      <c r="E29" s="101" t="s">
        <v>42</v>
      </c>
      <c r="F29" s="22"/>
      <c r="G29" s="22"/>
      <c r="J29"/>
    </row>
    <row r="30" spans="1:10" ht="63">
      <c r="A30" s="81"/>
      <c r="B30" s="99"/>
      <c r="C30" s="82" t="s">
        <v>43</v>
      </c>
      <c r="D30" s="82" t="s">
        <v>44</v>
      </c>
      <c r="E30" s="102"/>
      <c r="F30" s="22"/>
      <c r="G30" s="22"/>
      <c r="J30"/>
    </row>
    <row r="31" spans="1:10">
      <c r="A31" s="83" t="s">
        <v>45</v>
      </c>
      <c r="B31" s="84">
        <v>226110</v>
      </c>
      <c r="C31" s="84">
        <v>226099</v>
      </c>
      <c r="D31" s="84"/>
      <c r="E31" s="85">
        <f>C31*B6/100</f>
        <v>226099</v>
      </c>
      <c r="F31" s="24"/>
      <c r="G31" s="22"/>
      <c r="J31"/>
    </row>
    <row r="32" spans="1:10">
      <c r="A32" s="83" t="s">
        <v>46</v>
      </c>
      <c r="B32" s="84">
        <f>54936+61987</f>
        <v>116923</v>
      </c>
      <c r="C32" s="84">
        <f>54938+61987</f>
        <v>116925</v>
      </c>
      <c r="D32" s="84"/>
      <c r="E32" s="85">
        <f>C32*B6/100</f>
        <v>116925</v>
      </c>
      <c r="F32" s="24"/>
      <c r="G32" s="22"/>
      <c r="J32"/>
    </row>
    <row r="33" spans="1:10" ht="16.5" thickBot="1">
      <c r="A33" s="86" t="s">
        <v>47</v>
      </c>
      <c r="B33" s="87">
        <v>31171</v>
      </c>
      <c r="C33" s="87">
        <f>29412+901</f>
        <v>30313</v>
      </c>
      <c r="D33" s="87"/>
      <c r="E33" s="88">
        <f>C33*B6/100</f>
        <v>30313</v>
      </c>
      <c r="F33" s="24"/>
      <c r="G33" s="22"/>
      <c r="J33"/>
    </row>
    <row r="34" spans="1:10" ht="16.5" thickBot="1">
      <c r="A34" s="89" t="s">
        <v>48</v>
      </c>
      <c r="B34" s="90">
        <f>SUM(B31:B33)</f>
        <v>374204</v>
      </c>
      <c r="C34" s="91">
        <f>SUM(C31:C33)</f>
        <v>373337</v>
      </c>
      <c r="D34" s="91">
        <f>SUM(D31:D33)</f>
        <v>0</v>
      </c>
      <c r="E34" s="92">
        <f>SUM(E31:E33)</f>
        <v>373337</v>
      </c>
      <c r="F34" s="24"/>
      <c r="G34" s="22"/>
      <c r="J34"/>
    </row>
    <row r="35" spans="1:10" s="11" customFormat="1">
      <c r="A35" s="36" t="s">
        <v>15</v>
      </c>
      <c r="B35" s="8"/>
      <c r="C35" s="12"/>
      <c r="D35" s="93"/>
      <c r="E35" s="36"/>
      <c r="F35" s="8"/>
      <c r="G35" s="8"/>
      <c r="H35" s="10"/>
      <c r="I35" s="10"/>
      <c r="J35" s="10"/>
    </row>
  </sheetData>
  <mergeCells count="4">
    <mergeCell ref="B29:B30"/>
    <mergeCell ref="C29:D29"/>
    <mergeCell ref="E29:E30"/>
    <mergeCell ref="A27:D27"/>
  </mergeCells>
  <pageMargins left="0.31496062992125984" right="0.31496062992125984" top="0.35433070866141736" bottom="0.35433070866141736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2017-02-15T09:59:57Z</cp:lastPrinted>
  <dcterms:created xsi:type="dcterms:W3CDTF">2016-04-22T06:39:22Z</dcterms:created>
  <dcterms:modified xsi:type="dcterms:W3CDTF">2017-03-20T04:30:27Z</dcterms:modified>
</cp:coreProperties>
</file>