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7400" windowHeight="101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E26" i="1"/>
  <c r="D9"/>
  <c r="E13"/>
  <c r="C36"/>
  <c r="E36" s="1"/>
  <c r="B36"/>
  <c r="C35"/>
  <c r="E35" s="1"/>
  <c r="B35"/>
  <c r="C37"/>
  <c r="E37" s="1"/>
  <c r="D38"/>
  <c r="B38"/>
  <c r="D11"/>
  <c r="E38" l="1"/>
  <c r="C38"/>
  <c r="E19"/>
  <c r="E22"/>
  <c r="E17" l="1"/>
  <c r="D13"/>
  <c r="E8"/>
  <c r="E16"/>
  <c r="E15"/>
  <c r="E12"/>
  <c r="D10"/>
  <c r="D14"/>
  <c r="B5"/>
  <c r="D17" l="1"/>
  <c r="E29" l="1"/>
  <c r="E9" l="1"/>
  <c r="D26"/>
  <c r="E30" l="1"/>
</calcChain>
</file>

<file path=xl/sharedStrings.xml><?xml version="1.0" encoding="utf-8"?>
<sst xmlns="http://schemas.openxmlformats.org/spreadsheetml/2006/main" count="82" uniqueCount="58">
  <si>
    <t>Площадь дома на 01/01/2016 г, м2</t>
  </si>
  <si>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</si>
  <si>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</si>
  <si>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</si>
  <si>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</si>
  <si>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</si>
  <si>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</si>
  <si>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</si>
  <si>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*обслуживание домовых приборов учета 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</si>
  <si>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</si>
  <si>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</si>
  <si>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</si>
  <si>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 xml:space="preserve">6.Обеспечение устранения аварий в соответствии с установленными предельными сроками на внутридомовых инженерных системах в многоквартирном доме. </t>
  </si>
  <si>
    <t>итого расходы</t>
  </si>
  <si>
    <t>Оплачено собственниками</t>
  </si>
  <si>
    <t>Администрация ООО УК "Атал"</t>
  </si>
  <si>
    <t>Отчет о выполнении договора управления по содержанию общего имущества дома.</t>
  </si>
  <si>
    <t>Остаток средств на 01/01/2016 г (+ есть средства, -задолженность)</t>
  </si>
  <si>
    <t>Период</t>
  </si>
  <si>
    <t>ежедневно</t>
  </si>
  <si>
    <t>Поступило прочих доходов от размещения оборудования</t>
  </si>
  <si>
    <t>Чебоксары, ул. Заовражная, д.49</t>
  </si>
  <si>
    <t>описание конструктивных элементов</t>
  </si>
  <si>
    <t>план</t>
  </si>
  <si>
    <t>факт</t>
  </si>
  <si>
    <t>ремонт теплоузлов</t>
  </si>
  <si>
    <t>установка информстендов в подъезде</t>
  </si>
  <si>
    <t>май</t>
  </si>
  <si>
    <t>Остаток средств на конец периода (+ есть средства, -задолженность)</t>
  </si>
  <si>
    <t>июнь, июль</t>
  </si>
  <si>
    <t>ремонт и восстановление МПШ, кв.3,6,15</t>
  </si>
  <si>
    <t>август</t>
  </si>
  <si>
    <t>сентябрь</t>
  </si>
  <si>
    <t>фев,окт</t>
  </si>
  <si>
    <t>замена стояка ХВС кв.37,40 и разводки ХГВС в мусорокамере</t>
  </si>
  <si>
    <t>ремонт отмостков,70 кв.м.</t>
  </si>
  <si>
    <t>единица измерения работы и услуги</t>
  </si>
  <si>
    <t>Цена выполненной работы и услуги в руб.</t>
  </si>
  <si>
    <t>2016 г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</si>
  <si>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</si>
  <si>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</si>
  <si>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</si>
  <si>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руб.</t>
  </si>
  <si>
    <t>7.Работы по ремонту общедомового имущества всего, в т.ч.</t>
  </si>
  <si>
    <t>замена циркуляционного насоса на отопление</t>
  </si>
  <si>
    <t>декабрь</t>
  </si>
  <si>
    <t>Отчет по предоставлению коммунальных услуг по жилым помещениям за 2016 г</t>
  </si>
  <si>
    <t>Ресурсоснабжающая организация (РСО)</t>
  </si>
  <si>
    <t>Предоставлено РСО коммунальных услуг</t>
  </si>
  <si>
    <t>Всего начислено Атал</t>
  </si>
  <si>
    <t>Всего оплачено собственниками коммун.услуг</t>
  </si>
  <si>
    <t>жилым помещениям</t>
  </si>
  <si>
    <t>прочие потребит и производ.нужды</t>
  </si>
  <si>
    <t>ООО "Коммун. технол(теплоэнергия и ГВС),руб</t>
  </si>
  <si>
    <t>ОАО "Водоканал" (ХВС и водоотведение), руб</t>
  </si>
  <si>
    <t>Энергосбытовая компания (электроэнергия), квт</t>
  </si>
  <si>
    <t>ИТОГО</t>
  </si>
  <si>
    <t>Получено средств от применения повышающего коэффициента к квартирам без ИПУ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</si>
</sst>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>
      <alignment wrapText="1"/>
    </xf>
    <xf numFmtId="0" fontId="5" fillId="0" borderId="0" xfId="0" applyFont="1" applyFill="1"/>
    <xf numFmtId="1" fontId="5" fillId="0" borderId="0" xfId="0" applyNumberFormat="1" applyFont="1" applyFill="1"/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14" xfId="0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6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vertical="top" wrapText="1"/>
    </xf>
    <xf numFmtId="0" fontId="9" fillId="0" borderId="0" xfId="0" applyFont="1" applyFill="1" applyAlignment="1">
      <alignment wrapText="1"/>
    </xf>
    <xf numFmtId="0" fontId="4" fillId="0" borderId="10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2" fontId="4" fillId="0" borderId="17" xfId="0" applyNumberFormat="1" applyFont="1" applyFill="1" applyBorder="1" applyAlignment="1">
      <alignment vertical="top" wrapText="1"/>
    </xf>
    <xf numFmtId="1" fontId="4" fillId="0" borderId="17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wrapText="1"/>
    </xf>
    <xf numFmtId="0" fontId="7" fillId="0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0" fontId="10" fillId="0" borderId="9" xfId="0" applyFont="1" applyFill="1" applyBorder="1" applyAlignment="1">
      <alignment wrapText="1"/>
    </xf>
    <xf numFmtId="2" fontId="10" fillId="0" borderId="4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8" xfId="0" applyFont="1" applyFill="1" applyBorder="1" applyAlignment="1">
      <alignment vertical="top" wrapText="1"/>
    </xf>
    <xf numFmtId="0" fontId="5" fillId="0" borderId="20" xfId="0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vertical="top" wrapText="1"/>
    </xf>
    <xf numFmtId="1" fontId="7" fillId="0" borderId="3" xfId="1" applyNumberFormat="1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1" fontId="10" fillId="0" borderId="5" xfId="1" applyNumberFormat="1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vertical="top" wrapText="1"/>
    </xf>
    <xf numFmtId="1" fontId="4" fillId="0" borderId="12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1" fontId="4" fillId="0" borderId="0" xfId="0" applyNumberFormat="1" applyFont="1" applyFill="1" applyAlignment="1">
      <alignment wrapText="1"/>
    </xf>
    <xf numFmtId="1" fontId="4" fillId="0" borderId="19" xfId="0" applyNumberFormat="1" applyFont="1" applyFill="1" applyBorder="1" applyAlignment="1">
      <alignment vertical="top" wrapText="1"/>
    </xf>
    <xf numFmtId="0" fontId="4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6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vertical="top"/>
    </xf>
    <xf numFmtId="1" fontId="5" fillId="0" borderId="3" xfId="0" applyNumberFormat="1" applyFont="1" applyFill="1" applyBorder="1"/>
    <xf numFmtId="0" fontId="5" fillId="0" borderId="10" xfId="0" applyNumberFormat="1" applyFont="1" applyFill="1" applyBorder="1" applyAlignment="1">
      <alignment vertical="top" wrapText="1"/>
    </xf>
    <xf numFmtId="1" fontId="5" fillId="0" borderId="11" xfId="1" applyNumberFormat="1" applyFont="1" applyFill="1" applyBorder="1" applyAlignment="1">
      <alignment vertical="top"/>
    </xf>
    <xf numFmtId="1" fontId="5" fillId="0" borderId="12" xfId="0" applyNumberFormat="1" applyFont="1" applyFill="1" applyBorder="1"/>
    <xf numFmtId="0" fontId="4" fillId="0" borderId="15" xfId="0" applyFont="1" applyFill="1" applyBorder="1" applyAlignment="1">
      <alignment wrapText="1"/>
    </xf>
    <xf numFmtId="1" fontId="4" fillId="0" borderId="17" xfId="0" applyNumberFormat="1" applyFont="1" applyFill="1" applyBorder="1" applyAlignment="1">
      <alignment vertical="top"/>
    </xf>
    <xf numFmtId="1" fontId="4" fillId="0" borderId="17" xfId="0" applyNumberFormat="1" applyFont="1" applyFill="1" applyBorder="1"/>
    <xf numFmtId="1" fontId="4" fillId="0" borderId="16" xfId="0" applyNumberFormat="1" applyFont="1" applyFill="1" applyBorder="1"/>
    <xf numFmtId="0" fontId="5" fillId="0" borderId="7" xfId="0" applyFont="1" applyFill="1" applyBorder="1" applyAlignment="1">
      <alignment horizontal="center" vertical="top" wrapText="1"/>
    </xf>
    <xf numFmtId="1" fontId="7" fillId="0" borderId="0" xfId="0" applyNumberFormat="1" applyFont="1" applyFill="1" applyAlignment="1">
      <alignment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9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vertical="top" wrapText="1"/>
    </xf>
    <xf numFmtId="0" fontId="7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/>
    <xf numFmtId="0" fontId="5" fillId="0" borderId="7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/>
    <xf numFmtId="0" fontId="7" fillId="0" borderId="22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topLeftCell="A17" workbookViewId="0">
      <selection sqref="A1:E39"/>
    </sheetView>
  </sheetViews>
  <sheetFormatPr defaultRowHeight="15.75"/>
  <cols>
    <col min="1" max="1" width="70.5703125" style="58" customWidth="1"/>
    <col min="2" max="2" width="13.28515625" style="58" customWidth="1"/>
    <col min="3" max="3" width="13.7109375" style="58" customWidth="1"/>
    <col min="4" max="4" width="13.5703125" style="58" customWidth="1"/>
    <col min="5" max="5" width="14.140625" style="20" customWidth="1"/>
    <col min="6" max="6" width="9.85546875" style="19" bestFit="1" customWidth="1"/>
    <col min="7" max="8" width="9.140625" style="5"/>
  </cols>
  <sheetData>
    <row r="1" spans="1:9" ht="31.5">
      <c r="A1" s="17" t="s">
        <v>16</v>
      </c>
      <c r="C1" s="58" t="s">
        <v>38</v>
      </c>
      <c r="D1" s="18" t="s">
        <v>39</v>
      </c>
      <c r="E1" s="18">
        <v>12</v>
      </c>
    </row>
    <row r="2" spans="1:9">
      <c r="A2" s="10" t="s">
        <v>21</v>
      </c>
      <c r="D2" s="20"/>
    </row>
    <row r="3" spans="1:9">
      <c r="A3" s="58" t="s">
        <v>0</v>
      </c>
      <c r="B3" s="58">
        <v>2264.6</v>
      </c>
    </row>
    <row r="4" spans="1:9">
      <c r="A4" s="58" t="s">
        <v>1</v>
      </c>
      <c r="B4" s="58">
        <v>16.29</v>
      </c>
      <c r="D4" s="20"/>
    </row>
    <row r="5" spans="1:9" ht="19.5" customHeight="1">
      <c r="A5" s="58" t="s">
        <v>40</v>
      </c>
      <c r="B5" s="59">
        <f>B3*B4*E1</f>
        <v>442684.00799999991</v>
      </c>
      <c r="C5" s="21"/>
      <c r="D5" s="21"/>
    </row>
    <row r="6" spans="1:9" ht="16.5" thickBot="1">
      <c r="A6" s="58" t="s">
        <v>2</v>
      </c>
      <c r="B6" s="58">
        <v>97.54</v>
      </c>
    </row>
    <row r="7" spans="1:9" s="3" customFormat="1" ht="66" customHeight="1">
      <c r="A7" s="13" t="s">
        <v>3</v>
      </c>
      <c r="B7" s="14" t="s">
        <v>18</v>
      </c>
      <c r="C7" s="15" t="s">
        <v>36</v>
      </c>
      <c r="D7" s="16" t="s">
        <v>41</v>
      </c>
      <c r="E7" s="16" t="s">
        <v>37</v>
      </c>
      <c r="F7" s="22"/>
      <c r="G7" s="6"/>
      <c r="H7" s="6"/>
      <c r="I7" s="6"/>
    </row>
    <row r="8" spans="1:9" ht="31.5">
      <c r="A8" s="23" t="s">
        <v>4</v>
      </c>
      <c r="B8" s="78" t="s">
        <v>19</v>
      </c>
      <c r="C8" s="24" t="s">
        <v>42</v>
      </c>
      <c r="D8" s="25">
        <v>0.87</v>
      </c>
      <c r="E8" s="26">
        <f>D8*B3*E1</f>
        <v>23642.423999999999</v>
      </c>
      <c r="I8" s="5"/>
    </row>
    <row r="9" spans="1:9" ht="47.25">
      <c r="A9" s="23" t="s">
        <v>5</v>
      </c>
      <c r="B9" s="78" t="s">
        <v>19</v>
      </c>
      <c r="C9" s="24" t="s">
        <v>42</v>
      </c>
      <c r="D9" s="25">
        <f>4.3+D10+D11+D12</f>
        <v>4.7806968117989932</v>
      </c>
      <c r="E9" s="26">
        <f>D9*E1*B3</f>
        <v>129916.39199999999</v>
      </c>
      <c r="I9" s="5"/>
    </row>
    <row r="10" spans="1:9">
      <c r="A10" s="27" t="s">
        <v>6</v>
      </c>
      <c r="B10" s="78"/>
      <c r="C10" s="24" t="s">
        <v>42</v>
      </c>
      <c r="D10" s="25">
        <f>E10/E1/B3</f>
        <v>0.25758780064176162</v>
      </c>
      <c r="E10" s="26">
        <v>7000</v>
      </c>
      <c r="I10" s="5"/>
    </row>
    <row r="11" spans="1:9">
      <c r="A11" s="27" t="s">
        <v>7</v>
      </c>
      <c r="B11" s="78"/>
      <c r="C11" s="24" t="s">
        <v>42</v>
      </c>
      <c r="D11" s="25">
        <f>E11/E1/B3</f>
        <v>6.3109011157231595E-2</v>
      </c>
      <c r="E11" s="26">
        <v>1715</v>
      </c>
      <c r="I11" s="5"/>
    </row>
    <row r="12" spans="1:9">
      <c r="A12" s="27" t="s">
        <v>8</v>
      </c>
      <c r="B12" s="78"/>
      <c r="C12" s="24" t="s">
        <v>42</v>
      </c>
      <c r="D12" s="25">
        <v>0.16</v>
      </c>
      <c r="E12" s="26">
        <f>D12*E1*B3</f>
        <v>4348.0319999999992</v>
      </c>
      <c r="I12" s="5"/>
    </row>
    <row r="13" spans="1:9" ht="47.25">
      <c r="A13" s="23" t="s">
        <v>9</v>
      </c>
      <c r="B13" s="78" t="s">
        <v>19</v>
      </c>
      <c r="C13" s="24" t="s">
        <v>42</v>
      </c>
      <c r="D13" s="25">
        <f>E13/E1/B3</f>
        <v>4.673673054844123</v>
      </c>
      <c r="E13" s="26">
        <f>4410*2.4*E1</f>
        <v>127008</v>
      </c>
      <c r="I13" s="5"/>
    </row>
    <row r="14" spans="1:9">
      <c r="A14" s="23" t="s">
        <v>10</v>
      </c>
      <c r="B14" s="78" t="s">
        <v>19</v>
      </c>
      <c r="C14" s="24" t="s">
        <v>42</v>
      </c>
      <c r="D14" s="25">
        <f>E14/E1/B3</f>
        <v>1.0142703641555535</v>
      </c>
      <c r="E14" s="26">
        <v>27563</v>
      </c>
      <c r="I14" s="5"/>
    </row>
    <row r="15" spans="1:9" ht="17.25" customHeight="1">
      <c r="A15" s="23" t="s">
        <v>11</v>
      </c>
      <c r="B15" s="78" t="s">
        <v>19</v>
      </c>
      <c r="C15" s="24" t="s">
        <v>42</v>
      </c>
      <c r="D15" s="25">
        <v>0.43</v>
      </c>
      <c r="E15" s="26">
        <f>D15*E1*B3</f>
        <v>11685.335999999999</v>
      </c>
      <c r="I15" s="5"/>
    </row>
    <row r="16" spans="1:9" ht="48" thickBot="1">
      <c r="A16" s="23" t="s">
        <v>12</v>
      </c>
      <c r="B16" s="78" t="s">
        <v>19</v>
      </c>
      <c r="C16" s="24" t="s">
        <v>42</v>
      </c>
      <c r="D16" s="25">
        <v>0.44</v>
      </c>
      <c r="E16" s="26">
        <f>D16*E1*B3</f>
        <v>11957.088</v>
      </c>
      <c r="I16" s="5"/>
    </row>
    <row r="17" spans="1:10" s="1" customFormat="1" ht="16.5" thickBot="1">
      <c r="A17" s="44" t="s">
        <v>43</v>
      </c>
      <c r="B17" s="79"/>
      <c r="C17" s="45"/>
      <c r="D17" s="46">
        <f>E17/E1/B3</f>
        <v>6.1799110954105219</v>
      </c>
      <c r="E17" s="60">
        <f>E19+E20+E21+E22+E23+E25+E24</f>
        <v>167940.32</v>
      </c>
      <c r="F17" s="19"/>
      <c r="G17" s="5"/>
      <c r="H17" s="5"/>
      <c r="I17" s="5"/>
    </row>
    <row r="18" spans="1:10" s="4" customFormat="1">
      <c r="A18" s="13"/>
      <c r="B18" s="76"/>
      <c r="C18" s="47"/>
      <c r="D18" s="48" t="s">
        <v>23</v>
      </c>
      <c r="E18" s="49" t="s">
        <v>24</v>
      </c>
      <c r="F18" s="28"/>
      <c r="G18" s="7"/>
      <c r="H18" s="7"/>
      <c r="I18" s="7"/>
    </row>
    <row r="19" spans="1:10" s="9" customFormat="1">
      <c r="A19" s="29" t="s">
        <v>22</v>
      </c>
      <c r="B19" s="42" t="s">
        <v>33</v>
      </c>
      <c r="C19" s="42" t="s">
        <v>42</v>
      </c>
      <c r="D19" s="26"/>
      <c r="E19" s="50">
        <f>2117.76+2685</f>
        <v>4802.76</v>
      </c>
      <c r="F19" s="30"/>
      <c r="G19" s="8"/>
      <c r="H19" s="8"/>
      <c r="I19" s="8"/>
    </row>
    <row r="20" spans="1:10" s="9" customFormat="1">
      <c r="A20" s="29" t="s">
        <v>25</v>
      </c>
      <c r="B20" s="42"/>
      <c r="C20" s="42" t="s">
        <v>42</v>
      </c>
      <c r="D20" s="26">
        <v>8000</v>
      </c>
      <c r="E20" s="50"/>
      <c r="F20" s="30"/>
      <c r="G20" s="8"/>
      <c r="H20" s="8"/>
      <c r="I20" s="8"/>
    </row>
    <row r="21" spans="1:10" s="9" customFormat="1">
      <c r="A21" s="29" t="s">
        <v>26</v>
      </c>
      <c r="B21" s="42" t="s">
        <v>27</v>
      </c>
      <c r="C21" s="42" t="s">
        <v>42</v>
      </c>
      <c r="D21" s="26"/>
      <c r="E21" s="50">
        <v>3413.69</v>
      </c>
      <c r="F21" s="30"/>
      <c r="G21" s="8"/>
      <c r="H21" s="8"/>
      <c r="I21" s="8"/>
    </row>
    <row r="22" spans="1:10" s="9" customFormat="1">
      <c r="A22" s="29" t="s">
        <v>34</v>
      </c>
      <c r="B22" s="42" t="s">
        <v>29</v>
      </c>
      <c r="C22" s="42" t="s">
        <v>42</v>
      </c>
      <c r="D22" s="26"/>
      <c r="E22" s="50">
        <f>3659.58+1205.03</f>
        <v>4864.6099999999997</v>
      </c>
      <c r="F22" s="30"/>
      <c r="G22" s="8"/>
      <c r="H22" s="8"/>
      <c r="I22" s="8"/>
    </row>
    <row r="23" spans="1:10" s="9" customFormat="1">
      <c r="A23" s="29" t="s">
        <v>35</v>
      </c>
      <c r="B23" s="42" t="s">
        <v>32</v>
      </c>
      <c r="C23" s="42" t="s">
        <v>42</v>
      </c>
      <c r="D23" s="26">
        <v>148800</v>
      </c>
      <c r="E23" s="50">
        <v>102500.94</v>
      </c>
      <c r="F23" s="30"/>
      <c r="G23" s="8"/>
      <c r="H23" s="8"/>
      <c r="I23" s="8"/>
    </row>
    <row r="24" spans="1:10" s="9" customFormat="1">
      <c r="A24" s="29" t="s">
        <v>44</v>
      </c>
      <c r="B24" s="42" t="s">
        <v>45</v>
      </c>
      <c r="C24" s="42" t="s">
        <v>42</v>
      </c>
      <c r="D24" s="26"/>
      <c r="E24" s="50">
        <v>47318.32</v>
      </c>
      <c r="F24" s="30"/>
      <c r="G24" s="8"/>
      <c r="H24" s="8"/>
      <c r="I24" s="8"/>
    </row>
    <row r="25" spans="1:10" s="9" customFormat="1" ht="16.5" thickBot="1">
      <c r="A25" s="31" t="s">
        <v>30</v>
      </c>
      <c r="B25" s="55" t="s">
        <v>31</v>
      </c>
      <c r="C25" s="55" t="s">
        <v>42</v>
      </c>
      <c r="D25" s="56"/>
      <c r="E25" s="57">
        <v>5040</v>
      </c>
      <c r="F25" s="30"/>
      <c r="G25" s="8"/>
      <c r="H25" s="8"/>
      <c r="I25" s="8"/>
    </row>
    <row r="26" spans="1:10" ht="16.5" customHeight="1" thickBot="1">
      <c r="A26" s="32" t="s">
        <v>13</v>
      </c>
      <c r="B26" s="34"/>
      <c r="C26" s="34"/>
      <c r="D26" s="33">
        <f>D8+D9+D13+D14+D15+D16+D17</f>
        <v>18.388551326209193</v>
      </c>
      <c r="E26" s="34">
        <f>E8+E9+E13+E14+E15+E16+E17</f>
        <v>499712.56</v>
      </c>
      <c r="F26" s="10"/>
      <c r="G26" s="2"/>
      <c r="I26" s="5"/>
    </row>
    <row r="27" spans="1:10" s="1" customFormat="1" ht="18.75" customHeight="1">
      <c r="A27" s="36" t="s">
        <v>17</v>
      </c>
      <c r="B27" s="43"/>
      <c r="C27" s="42" t="s">
        <v>42</v>
      </c>
      <c r="D27" s="37"/>
      <c r="E27" s="51">
        <v>57917</v>
      </c>
      <c r="F27" s="35"/>
      <c r="G27" s="5"/>
      <c r="H27" s="5"/>
      <c r="I27" s="5"/>
    </row>
    <row r="28" spans="1:10" s="1" customFormat="1">
      <c r="A28" s="36" t="s">
        <v>20</v>
      </c>
      <c r="B28" s="43"/>
      <c r="C28" s="42" t="s">
        <v>42</v>
      </c>
      <c r="D28" s="37"/>
      <c r="E28" s="51"/>
      <c r="F28" s="35"/>
      <c r="G28" s="5"/>
      <c r="H28" s="5"/>
      <c r="I28" s="5"/>
    </row>
    <row r="29" spans="1:10" s="1" customFormat="1">
      <c r="A29" s="36" t="s">
        <v>14</v>
      </c>
      <c r="B29" s="43"/>
      <c r="C29" s="42" t="s">
        <v>42</v>
      </c>
      <c r="D29" s="37"/>
      <c r="E29" s="51">
        <f>B5*B6/100</f>
        <v>431793.98140319996</v>
      </c>
      <c r="F29" s="77"/>
      <c r="G29" s="5"/>
      <c r="H29" s="5"/>
      <c r="I29" s="5"/>
    </row>
    <row r="30" spans="1:10" s="9" customFormat="1" ht="32.25" thickBot="1">
      <c r="A30" s="38" t="s">
        <v>28</v>
      </c>
      <c r="B30" s="52"/>
      <c r="C30" s="53" t="s">
        <v>42</v>
      </c>
      <c r="D30" s="39"/>
      <c r="E30" s="54">
        <f>E27+E28+E29-E26</f>
        <v>-10001.578596800042</v>
      </c>
      <c r="F30" s="40"/>
      <c r="G30" s="8"/>
      <c r="H30" s="8"/>
      <c r="I30" s="8"/>
    </row>
    <row r="31" spans="1:10" s="84" customFormat="1">
      <c r="A31" s="90" t="s">
        <v>57</v>
      </c>
      <c r="B31" s="91"/>
      <c r="C31" s="91"/>
      <c r="D31" s="92"/>
      <c r="E31" s="80">
        <v>1787</v>
      </c>
      <c r="F31" s="81"/>
      <c r="G31" s="82"/>
      <c r="H31" s="83"/>
      <c r="I31" s="83"/>
      <c r="J31" s="83"/>
    </row>
    <row r="32" spans="1:10" ht="16.5" thickBot="1">
      <c r="A32" s="61" t="s">
        <v>46</v>
      </c>
      <c r="B32" s="61"/>
      <c r="C32" s="61"/>
      <c r="D32" s="61"/>
      <c r="E32" s="62"/>
      <c r="F32" s="62"/>
      <c r="I32" s="5"/>
    </row>
    <row r="33" spans="1:6">
      <c r="A33" s="63" t="s">
        <v>47</v>
      </c>
      <c r="B33" s="85" t="s">
        <v>48</v>
      </c>
      <c r="C33" s="85" t="s">
        <v>49</v>
      </c>
      <c r="D33" s="87"/>
      <c r="E33" s="88" t="s">
        <v>50</v>
      </c>
      <c r="F33" s="11"/>
    </row>
    <row r="34" spans="1:6" ht="63">
      <c r="A34" s="64"/>
      <c r="B34" s="86"/>
      <c r="C34" s="65" t="s">
        <v>51</v>
      </c>
      <c r="D34" s="65" t="s">
        <v>52</v>
      </c>
      <c r="E34" s="89"/>
      <c r="F34" s="11"/>
    </row>
    <row r="35" spans="1:6">
      <c r="A35" s="66" t="s">
        <v>53</v>
      </c>
      <c r="B35" s="67">
        <f>688676+97613</f>
        <v>786289</v>
      </c>
      <c r="C35" s="67">
        <f>541875+244320</f>
        <v>786195</v>
      </c>
      <c r="D35" s="67"/>
      <c r="E35" s="68">
        <f>C35*B6/100</f>
        <v>766854.60300000012</v>
      </c>
      <c r="F35" s="12"/>
    </row>
    <row r="36" spans="1:6">
      <c r="A36" s="66" t="s">
        <v>54</v>
      </c>
      <c r="B36" s="67">
        <f>93706+105664</f>
        <v>199370</v>
      </c>
      <c r="C36" s="67">
        <f>93700+105558</f>
        <v>199258</v>
      </c>
      <c r="D36" s="67"/>
      <c r="E36" s="68">
        <f>C36*B6/100</f>
        <v>194356.25320000001</v>
      </c>
      <c r="F36" s="12"/>
    </row>
    <row r="37" spans="1:6" ht="16.5" thickBot="1">
      <c r="A37" s="69" t="s">
        <v>55</v>
      </c>
      <c r="B37" s="70">
        <v>74864</v>
      </c>
      <c r="C37" s="70">
        <f>69961+4842</f>
        <v>74803</v>
      </c>
      <c r="D37" s="70">
        <v>62</v>
      </c>
      <c r="E37" s="71">
        <f>C37*B6/100</f>
        <v>72962.8462</v>
      </c>
      <c r="F37" s="12"/>
    </row>
    <row r="38" spans="1:6" ht="16.5" thickBot="1">
      <c r="A38" s="72" t="s">
        <v>56</v>
      </c>
      <c r="B38" s="73">
        <f>SUM(B35:B37)</f>
        <v>1060523</v>
      </c>
      <c r="C38" s="74">
        <f>SUM(C35:C37)</f>
        <v>1060256</v>
      </c>
      <c r="D38" s="74">
        <f>SUM(D35:D37)</f>
        <v>62</v>
      </c>
      <c r="E38" s="75">
        <f>SUM(E35:E37)</f>
        <v>1034173.7024000002</v>
      </c>
      <c r="F38" s="12"/>
    </row>
    <row r="39" spans="1:6">
      <c r="A39" s="41" t="s">
        <v>15</v>
      </c>
      <c r="B39" s="20"/>
      <c r="C39" s="20"/>
      <c r="E39" s="21"/>
    </row>
  </sheetData>
  <mergeCells count="4">
    <mergeCell ref="B33:B34"/>
    <mergeCell ref="C33:D33"/>
    <mergeCell ref="E33:E34"/>
    <mergeCell ref="A31:D31"/>
  </mergeCells>
  <pageMargins left="0.31496062992125984" right="0.31496062992125984" top="0.19685039370078741" bottom="0.15748031496062992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2017-02-15T10:03:03Z</cp:lastPrinted>
  <dcterms:created xsi:type="dcterms:W3CDTF">2016-04-22T06:39:22Z</dcterms:created>
  <dcterms:modified xsi:type="dcterms:W3CDTF">2017-03-20T04:30:51Z</dcterms:modified>
</cp:coreProperties>
</file>