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44" i="1"/>
  <c r="E14"/>
  <c r="D9" l="1"/>
  <c r="D14"/>
  <c r="D46"/>
  <c r="C46"/>
  <c r="E46" s="1"/>
  <c r="C45"/>
  <c r="E45" s="1"/>
  <c r="B45"/>
  <c r="C44"/>
  <c r="E44" s="1"/>
  <c r="E47" s="1"/>
  <c r="D47"/>
  <c r="C47"/>
  <c r="B47"/>
  <c r="D11"/>
  <c r="D19"/>
  <c r="E34"/>
  <c r="E20" s="1"/>
  <c r="D20" s="1"/>
  <c r="E16"/>
  <c r="E17"/>
  <c r="D15"/>
  <c r="E12"/>
  <c r="D13"/>
  <c r="D10"/>
  <c r="E8"/>
  <c r="B5"/>
  <c r="D18"/>
  <c r="E38" l="1"/>
  <c r="D35" l="1"/>
  <c r="E9" l="1"/>
  <c r="E35" l="1"/>
  <c r="E39" s="1"/>
</calcChain>
</file>

<file path=xl/sharedStrings.xml><?xml version="1.0" encoding="utf-8"?>
<sst xmlns="http://schemas.openxmlformats.org/spreadsheetml/2006/main" count="109" uniqueCount="67">
  <si>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</si>
  <si>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</si>
  <si>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</si>
  <si>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</si>
  <si>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</si>
  <si>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</si>
  <si>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</si>
  <si>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</si>
  <si>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</si>
  <si>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</si>
  <si>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</si>
  <si>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</si>
  <si>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</si>
  <si>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</si>
  <si>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</si>
  <si>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</si>
  <si>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</si>
  <si>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</si>
  <si>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</si>
  <si>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</si>
  <si>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</si>
  <si>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</si>
  <si>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</si>
  <si>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д.17</t>
  </si>
  <si>
    <t>восстановление циркуляции гвс</t>
  </si>
  <si>
    <t>косметич.ремонт лестничной клетки</t>
  </si>
  <si>
    <t>замена клапана мусороприемника</t>
  </si>
  <si>
    <t>ремонт теплоузлов</t>
  </si>
  <si>
    <t>план</t>
  </si>
  <si>
    <t>факт</t>
  </si>
  <si>
    <t>техобследование лифтов</t>
  </si>
  <si>
    <t>ремонт пола в мусорокамере</t>
  </si>
  <si>
    <t>установка сетки над вентшахтой</t>
  </si>
  <si>
    <t>апрель</t>
  </si>
  <si>
    <t>май</t>
  </si>
  <si>
    <t>установка информстендов в подъезде</t>
  </si>
  <si>
    <t>ремонт кровли кв. 103,104, козырьки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</si>
  <si>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</si>
  <si>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</si>
  <si>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</si>
  <si>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ремонт мягкой кровли балконных козырьков кв.108</t>
  </si>
  <si>
    <t>сентябрь</t>
  </si>
  <si>
    <t>ремонт и восстановление МПШ, кв.32,20,67,103,69,108</t>
  </si>
  <si>
    <t>август,сент</t>
  </si>
  <si>
    <t>установка скамеек,2 шт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</si>
  <si>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</si>
  <si>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</si>
  <si>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</si>
  <si>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</si>
  <si>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</si>
  <si>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</si>
  <si>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</si>
  <si>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 окраска МАФ</t>
  </si>
  <si>
    <t>8.Техинвентаризция</t>
  </si>
  <si>
    <t>9.Работы по ремонту общедомового имущества всего, в т.ч.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</si>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</sst>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1" fontId="3" fillId="0" borderId="19" xfId="0" applyNumberFormat="1" applyFont="1" applyFill="1" applyBorder="1" applyAlignment="1">
      <alignment vertical="top" wrapText="1"/>
    </xf>
    <xf numFmtId="2" fontId="3" fillId="0" borderId="14" xfId="0" applyNumberFormat="1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3" fillId="0" borderId="0" xfId="0" applyFont="1" applyFill="1"/>
    <xf numFmtId="0" fontId="6" fillId="0" borderId="0" xfId="0" applyFont="1" applyFill="1"/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8" fillId="0" borderId="0" xfId="0" applyFont="1" applyFill="1"/>
    <xf numFmtId="0" fontId="4" fillId="0" borderId="0" xfId="0" applyFont="1" applyFill="1" applyBorder="1" applyAlignment="1">
      <alignment vertical="top" wrapText="1"/>
    </xf>
    <xf numFmtId="1" fontId="4" fillId="0" borderId="0" xfId="0" applyNumberFormat="1" applyFont="1" applyFill="1"/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4" fillId="0" borderId="12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9" fillId="0" borderId="0" xfId="0" applyFont="1" applyFill="1"/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0" xfId="0" applyNumberFormat="1" applyFont="1" applyFill="1" applyBorder="1" applyAlignment="1">
      <alignment vertical="top" wrapText="1"/>
    </xf>
    <xf numFmtId="1" fontId="4" fillId="0" borderId="11" xfId="1" applyNumberFormat="1" applyFont="1" applyFill="1" applyBorder="1" applyAlignment="1">
      <alignment vertical="top"/>
    </xf>
    <xf numFmtId="0" fontId="3" fillId="0" borderId="13" xfId="0" applyFont="1" applyFill="1" applyBorder="1" applyAlignment="1">
      <alignment wrapText="1"/>
    </xf>
    <xf numFmtId="1" fontId="3" fillId="0" borderId="14" xfId="0" applyNumberFormat="1" applyFont="1" applyFill="1" applyBorder="1" applyAlignment="1">
      <alignment vertical="top"/>
    </xf>
    <xf numFmtId="1" fontId="3" fillId="0" borderId="14" xfId="0" applyNumberFormat="1" applyFont="1" applyFill="1" applyBorder="1"/>
    <xf numFmtId="1" fontId="3" fillId="0" borderId="15" xfId="0" applyNumberFormat="1" applyFont="1" applyFill="1" applyBorder="1"/>
    <xf numFmtId="1" fontId="6" fillId="0" borderId="0" xfId="0" applyNumberFormat="1" applyFont="1" applyFill="1"/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6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5" workbookViewId="0">
      <selection sqref="A1:E48"/>
    </sheetView>
  </sheetViews>
  <sheetFormatPr defaultRowHeight="15.75"/>
  <cols>
    <col min="1" max="1" width="62" style="71" customWidth="1"/>
    <col min="2" max="2" width="12" style="71" customWidth="1"/>
    <col min="3" max="3" width="11.28515625" style="71" customWidth="1"/>
    <col min="4" max="4" width="14.28515625" style="71" customWidth="1"/>
    <col min="5" max="5" width="14.140625" style="11" customWidth="1"/>
    <col min="6" max="6" width="9.85546875" style="9" bestFit="1" customWidth="1"/>
    <col min="7" max="7" width="9.140625" style="9"/>
  </cols>
  <sheetData>
    <row r="1" spans="1:8" ht="31.5">
      <c r="A1" s="7" t="s">
        <v>17</v>
      </c>
      <c r="C1" s="71" t="s">
        <v>47</v>
      </c>
      <c r="D1" s="8" t="s">
        <v>48</v>
      </c>
      <c r="E1" s="8">
        <v>12</v>
      </c>
    </row>
    <row r="2" spans="1:8">
      <c r="A2" s="10" t="s">
        <v>23</v>
      </c>
      <c r="D2" s="11"/>
    </row>
    <row r="3" spans="1:8">
      <c r="A3" s="71" t="s">
        <v>0</v>
      </c>
      <c r="B3" s="71">
        <v>3698.9</v>
      </c>
    </row>
    <row r="4" spans="1:8">
      <c r="A4" s="71" t="s">
        <v>1</v>
      </c>
      <c r="B4" s="71">
        <v>17.600000000000001</v>
      </c>
      <c r="D4" s="11"/>
    </row>
    <row r="5" spans="1:8" ht="31.5">
      <c r="A5" s="71" t="s">
        <v>49</v>
      </c>
      <c r="B5" s="72">
        <f>B3*B4*E1</f>
        <v>781207.68</v>
      </c>
      <c r="C5" s="12"/>
      <c r="D5" s="12"/>
    </row>
    <row r="6" spans="1:8" ht="16.5" thickBot="1">
      <c r="A6" s="71" t="s">
        <v>2</v>
      </c>
      <c r="B6" s="71">
        <v>98.65</v>
      </c>
    </row>
    <row r="7" spans="1:8" s="2" customFormat="1" ht="66.75" customHeight="1">
      <c r="A7" s="13" t="s">
        <v>3</v>
      </c>
      <c r="B7" s="14" t="s">
        <v>20</v>
      </c>
      <c r="C7" s="15" t="s">
        <v>45</v>
      </c>
      <c r="D7" s="16" t="s">
        <v>50</v>
      </c>
      <c r="E7" s="14" t="s">
        <v>46</v>
      </c>
      <c r="F7" s="17"/>
      <c r="G7" s="76"/>
      <c r="H7" s="4"/>
    </row>
    <row r="8" spans="1:8" ht="31.5">
      <c r="A8" s="18" t="s">
        <v>4</v>
      </c>
      <c r="B8" s="19" t="s">
        <v>21</v>
      </c>
      <c r="C8" s="20" t="s">
        <v>51</v>
      </c>
      <c r="D8" s="21">
        <v>0.87</v>
      </c>
      <c r="E8" s="22">
        <f>D8*B3*E1</f>
        <v>38616.516000000003</v>
      </c>
      <c r="H8" s="3"/>
    </row>
    <row r="9" spans="1:8" ht="63">
      <c r="A9" s="18" t="s">
        <v>5</v>
      </c>
      <c r="B9" s="19" t="s">
        <v>21</v>
      </c>
      <c r="C9" s="20" t="s">
        <v>51</v>
      </c>
      <c r="D9" s="21">
        <f>4.4+D10+D11+D12+D13</f>
        <v>5.8290033974064377</v>
      </c>
      <c r="E9" s="22">
        <f>D9*E1*B3</f>
        <v>258730.80800000005</v>
      </c>
      <c r="H9" s="3"/>
    </row>
    <row r="10" spans="1:8">
      <c r="A10" s="23" t="s">
        <v>6</v>
      </c>
      <c r="B10" s="19"/>
      <c r="C10" s="20" t="s">
        <v>51</v>
      </c>
      <c r="D10" s="21">
        <f>E10/E1/B3</f>
        <v>0.23971090504384185</v>
      </c>
      <c r="E10" s="22">
        <v>10640</v>
      </c>
      <c r="H10" s="3"/>
    </row>
    <row r="11" spans="1:8" ht="31.5">
      <c r="A11" s="23" t="s">
        <v>7</v>
      </c>
      <c r="B11" s="19"/>
      <c r="C11" s="20" t="s">
        <v>51</v>
      </c>
      <c r="D11" s="21">
        <f>E11/E1/B3</f>
        <v>5.2515612749736408E-2</v>
      </c>
      <c r="E11" s="22">
        <v>2331</v>
      </c>
      <c r="H11" s="3"/>
    </row>
    <row r="12" spans="1:8">
      <c r="A12" s="23" t="s">
        <v>8</v>
      </c>
      <c r="B12" s="19"/>
      <c r="C12" s="20" t="s">
        <v>51</v>
      </c>
      <c r="D12" s="21">
        <v>0.16</v>
      </c>
      <c r="E12" s="22">
        <f>D12*B3*E1</f>
        <v>7101.8880000000008</v>
      </c>
      <c r="H12" s="3"/>
    </row>
    <row r="13" spans="1:8">
      <c r="A13" s="23" t="s">
        <v>9</v>
      </c>
      <c r="B13" s="19" t="s">
        <v>21</v>
      </c>
      <c r="C13" s="20" t="s">
        <v>51</v>
      </c>
      <c r="D13" s="21">
        <f>E13/B3/E1</f>
        <v>0.97677687961285786</v>
      </c>
      <c r="E13" s="22">
        <v>43356</v>
      </c>
      <c r="H13" s="3"/>
    </row>
    <row r="14" spans="1:8" ht="63">
      <c r="A14" s="18" t="s">
        <v>10</v>
      </c>
      <c r="B14" s="19" t="s">
        <v>21</v>
      </c>
      <c r="C14" s="20" t="s">
        <v>51</v>
      </c>
      <c r="D14" s="21">
        <f>E14/E1/B3</f>
        <v>4.5175592743788693</v>
      </c>
      <c r="E14" s="22">
        <f>6684*2.5*E1</f>
        <v>200520</v>
      </c>
      <c r="H14" s="3"/>
    </row>
    <row r="15" spans="1:8">
      <c r="A15" s="18" t="s">
        <v>11</v>
      </c>
      <c r="B15" s="19" t="s">
        <v>21</v>
      </c>
      <c r="C15" s="20" t="s">
        <v>51</v>
      </c>
      <c r="D15" s="21">
        <f>E15/E1/B3</f>
        <v>1.5513621166653149</v>
      </c>
      <c r="E15" s="22">
        <v>68860</v>
      </c>
      <c r="H15" s="3"/>
    </row>
    <row r="16" spans="1:8" ht="20.25" customHeight="1">
      <c r="A16" s="18" t="s">
        <v>12</v>
      </c>
      <c r="B16" s="19" t="s">
        <v>21</v>
      </c>
      <c r="C16" s="20" t="s">
        <v>51</v>
      </c>
      <c r="D16" s="21">
        <v>0.43</v>
      </c>
      <c r="E16" s="22">
        <f>D16*E1*B3</f>
        <v>19086.324000000001</v>
      </c>
      <c r="H16" s="3"/>
    </row>
    <row r="17" spans="1:8" ht="47.25">
      <c r="A17" s="18" t="s">
        <v>13</v>
      </c>
      <c r="B17" s="19" t="s">
        <v>21</v>
      </c>
      <c r="C17" s="20" t="s">
        <v>51</v>
      </c>
      <c r="D17" s="21">
        <v>0.44</v>
      </c>
      <c r="E17" s="22">
        <f>D17*E1*B3</f>
        <v>19530.192000000003</v>
      </c>
      <c r="H17" s="3"/>
    </row>
    <row r="18" spans="1:8" s="1" customFormat="1">
      <c r="A18" s="18" t="s">
        <v>52</v>
      </c>
      <c r="B18" s="24" t="s">
        <v>34</v>
      </c>
      <c r="C18" s="20" t="s">
        <v>51</v>
      </c>
      <c r="D18" s="21">
        <f>E18/B3/E1</f>
        <v>3.8508069966746869E-2</v>
      </c>
      <c r="E18" s="22">
        <v>1709.25</v>
      </c>
      <c r="F18" s="25"/>
      <c r="G18" s="9"/>
    </row>
    <row r="19" spans="1:8" s="1" customFormat="1" ht="16.5" thickBot="1">
      <c r="A19" s="26" t="s">
        <v>53</v>
      </c>
      <c r="B19" s="27" t="s">
        <v>41</v>
      </c>
      <c r="C19" s="20" t="s">
        <v>51</v>
      </c>
      <c r="D19" s="43">
        <f>E19/E1/B3</f>
        <v>5.0127515387457529E-2</v>
      </c>
      <c r="E19" s="73">
        <v>2225</v>
      </c>
      <c r="F19" s="25"/>
      <c r="G19" s="9"/>
    </row>
    <row r="20" spans="1:8" s="1" customFormat="1" ht="31.5">
      <c r="A20" s="28" t="s">
        <v>54</v>
      </c>
      <c r="B20" s="29"/>
      <c r="C20" s="30"/>
      <c r="D20" s="31">
        <f>E20/E1/B3</f>
        <v>5.0481548568493331</v>
      </c>
      <c r="E20" s="74">
        <f>E22+E23+E24+E25+E26+E27+E28+E29+E30+E31+E32+E33+E34</f>
        <v>224071.43999999997</v>
      </c>
      <c r="F20" s="9"/>
      <c r="G20" s="9"/>
      <c r="H20" s="3"/>
    </row>
    <row r="21" spans="1:8" s="1" customFormat="1">
      <c r="A21" s="32"/>
      <c r="B21" s="19"/>
      <c r="C21" s="33"/>
      <c r="D21" s="34" t="s">
        <v>28</v>
      </c>
      <c r="E21" s="35" t="s">
        <v>29</v>
      </c>
      <c r="F21" s="9"/>
      <c r="G21" s="9"/>
      <c r="H21" s="3"/>
    </row>
    <row r="22" spans="1:8" s="1" customFormat="1">
      <c r="A22" s="32" t="s">
        <v>27</v>
      </c>
      <c r="B22" s="19"/>
      <c r="C22" s="20" t="s">
        <v>51</v>
      </c>
      <c r="D22" s="36">
        <v>4000</v>
      </c>
      <c r="E22" s="37"/>
      <c r="F22" s="9"/>
      <c r="G22" s="9"/>
      <c r="H22" s="3"/>
    </row>
    <row r="23" spans="1:8" s="1" customFormat="1">
      <c r="A23" s="38" t="s">
        <v>24</v>
      </c>
      <c r="B23" s="19" t="s">
        <v>19</v>
      </c>
      <c r="C23" s="20" t="s">
        <v>51</v>
      </c>
      <c r="D23" s="36"/>
      <c r="E23" s="39">
        <v>1321.46</v>
      </c>
      <c r="F23" s="9"/>
      <c r="G23" s="9"/>
      <c r="H23" s="3"/>
    </row>
    <row r="24" spans="1:8" s="1" customFormat="1">
      <c r="A24" s="32" t="s">
        <v>25</v>
      </c>
      <c r="B24" s="40" t="s">
        <v>33</v>
      </c>
      <c r="C24" s="20" t="s">
        <v>51</v>
      </c>
      <c r="D24" s="41">
        <v>135000</v>
      </c>
      <c r="E24" s="42">
        <v>127013.09</v>
      </c>
      <c r="F24" s="9"/>
      <c r="G24" s="9"/>
      <c r="H24" s="3"/>
    </row>
    <row r="25" spans="1:8" s="1" customFormat="1">
      <c r="A25" s="32" t="s">
        <v>30</v>
      </c>
      <c r="B25" s="40" t="s">
        <v>34</v>
      </c>
      <c r="C25" s="20" t="s">
        <v>51</v>
      </c>
      <c r="D25" s="41">
        <v>13000</v>
      </c>
      <c r="E25" s="42">
        <v>12000</v>
      </c>
      <c r="F25" s="9"/>
      <c r="G25" s="9"/>
      <c r="H25" s="3"/>
    </row>
    <row r="26" spans="1:8" s="1" customFormat="1">
      <c r="A26" s="32" t="s">
        <v>31</v>
      </c>
      <c r="B26" s="40" t="s">
        <v>34</v>
      </c>
      <c r="C26" s="20" t="s">
        <v>51</v>
      </c>
      <c r="D26" s="41">
        <v>1050</v>
      </c>
      <c r="E26" s="42">
        <v>350.46</v>
      </c>
      <c r="F26" s="9"/>
      <c r="G26" s="9"/>
      <c r="H26" s="3"/>
    </row>
    <row r="27" spans="1:8" s="1" customFormat="1">
      <c r="A27" s="32" t="s">
        <v>26</v>
      </c>
      <c r="B27" s="40" t="s">
        <v>33</v>
      </c>
      <c r="C27" s="20" t="s">
        <v>51</v>
      </c>
      <c r="D27" s="41">
        <v>12000</v>
      </c>
      <c r="E27" s="42">
        <v>9637.6200000000008</v>
      </c>
      <c r="F27" s="9"/>
      <c r="G27" s="9"/>
      <c r="H27" s="3"/>
    </row>
    <row r="28" spans="1:8" s="1" customFormat="1">
      <c r="A28" s="32" t="s">
        <v>44</v>
      </c>
      <c r="B28" s="40" t="s">
        <v>38</v>
      </c>
      <c r="C28" s="20" t="s">
        <v>51</v>
      </c>
      <c r="D28" s="41"/>
      <c r="E28" s="42">
        <v>10960.98</v>
      </c>
      <c r="F28" s="9"/>
      <c r="G28" s="9"/>
    </row>
    <row r="29" spans="1:8" s="1" customFormat="1">
      <c r="A29" s="32" t="s">
        <v>35</v>
      </c>
      <c r="B29" s="40" t="s">
        <v>34</v>
      </c>
      <c r="C29" s="20" t="s">
        <v>51</v>
      </c>
      <c r="D29" s="41"/>
      <c r="E29" s="42">
        <v>1090.53</v>
      </c>
      <c r="F29" s="9"/>
      <c r="G29" s="9"/>
    </row>
    <row r="30" spans="1:8" s="1" customFormat="1">
      <c r="A30" s="32" t="s">
        <v>36</v>
      </c>
      <c r="B30" s="40" t="s">
        <v>34</v>
      </c>
      <c r="C30" s="20" t="s">
        <v>51</v>
      </c>
      <c r="D30" s="41"/>
      <c r="E30" s="42">
        <v>32580.05</v>
      </c>
      <c r="F30" s="9"/>
      <c r="G30" s="9"/>
    </row>
    <row r="31" spans="1:8" s="1" customFormat="1">
      <c r="A31" s="32" t="s">
        <v>40</v>
      </c>
      <c r="B31" s="40" t="s">
        <v>41</v>
      </c>
      <c r="C31" s="20" t="s">
        <v>51</v>
      </c>
      <c r="D31" s="41"/>
      <c r="E31" s="42">
        <v>3150</v>
      </c>
      <c r="F31" s="9"/>
      <c r="G31" s="9"/>
    </row>
    <row r="32" spans="1:8" s="1" customFormat="1">
      <c r="A32" s="32" t="s">
        <v>32</v>
      </c>
      <c r="B32" s="40" t="s">
        <v>34</v>
      </c>
      <c r="C32" s="20" t="s">
        <v>51</v>
      </c>
      <c r="D32" s="41">
        <v>2700</v>
      </c>
      <c r="E32" s="42">
        <v>4173.6899999999996</v>
      </c>
      <c r="F32" s="9"/>
      <c r="G32" s="9"/>
      <c r="H32" s="3"/>
    </row>
    <row r="33" spans="1:10" s="1" customFormat="1">
      <c r="A33" s="32" t="s">
        <v>37</v>
      </c>
      <c r="B33" s="40" t="s">
        <v>38</v>
      </c>
      <c r="C33" s="20" t="s">
        <v>51</v>
      </c>
      <c r="D33" s="43"/>
      <c r="E33" s="42">
        <v>532.55999999999995</v>
      </c>
      <c r="F33" s="9"/>
      <c r="G33" s="9"/>
    </row>
    <row r="34" spans="1:10" s="1" customFormat="1" ht="16.5" thickBot="1">
      <c r="A34" s="44" t="s">
        <v>42</v>
      </c>
      <c r="B34" s="45" t="s">
        <v>43</v>
      </c>
      <c r="C34" s="20" t="s">
        <v>51</v>
      </c>
      <c r="D34" s="46"/>
      <c r="E34" s="47">
        <f>5601+15660</f>
        <v>21261</v>
      </c>
      <c r="F34" s="9"/>
      <c r="G34" s="9"/>
    </row>
    <row r="35" spans="1:10" ht="16.5" thickBot="1">
      <c r="A35" s="48" t="s">
        <v>14</v>
      </c>
      <c r="B35" s="49"/>
      <c r="C35" s="50"/>
      <c r="D35" s="51">
        <f>D8+D9+D14+D15+D16+D17+D20+D18+D19</f>
        <v>18.774715230654159</v>
      </c>
      <c r="E35" s="52">
        <f>E8+E9+E14+E15+E16+E17+E20+E18+E19</f>
        <v>833349.53</v>
      </c>
      <c r="F35" s="53"/>
      <c r="G35" s="77"/>
      <c r="H35" s="3"/>
    </row>
    <row r="36" spans="1:10" s="1" customFormat="1" ht="15" customHeight="1">
      <c r="A36" s="55" t="s">
        <v>18</v>
      </c>
      <c r="B36" s="56"/>
      <c r="C36" s="57" t="s">
        <v>51</v>
      </c>
      <c r="D36" s="58"/>
      <c r="E36" s="75">
        <v>42224</v>
      </c>
      <c r="F36" s="54"/>
      <c r="G36" s="9"/>
      <c r="H36" s="3"/>
    </row>
    <row r="37" spans="1:10" s="1" customFormat="1">
      <c r="A37" s="59" t="s">
        <v>22</v>
      </c>
      <c r="B37" s="60"/>
      <c r="C37" s="20" t="s">
        <v>51</v>
      </c>
      <c r="D37" s="61"/>
      <c r="E37" s="62">
        <v>13403</v>
      </c>
      <c r="F37" s="54"/>
      <c r="G37" s="9"/>
      <c r="H37" s="3"/>
    </row>
    <row r="38" spans="1:10" s="1" customFormat="1">
      <c r="A38" s="59" t="s">
        <v>15</v>
      </c>
      <c r="B38" s="60"/>
      <c r="C38" s="20" t="s">
        <v>51</v>
      </c>
      <c r="D38" s="61"/>
      <c r="E38" s="62">
        <f>B5*B6/100</f>
        <v>770661.37632000016</v>
      </c>
      <c r="F38" s="93"/>
      <c r="G38" s="9"/>
      <c r="H38" s="3"/>
    </row>
    <row r="39" spans="1:10" s="6" customFormat="1" ht="32.25" thickBot="1">
      <c r="A39" s="63" t="s">
        <v>39</v>
      </c>
      <c r="B39" s="64"/>
      <c r="C39" s="65" t="s">
        <v>51</v>
      </c>
      <c r="D39" s="66"/>
      <c r="E39" s="67">
        <f>E36+E37+E38-E35</f>
        <v>-7061.1536799998721</v>
      </c>
      <c r="F39" s="68"/>
      <c r="G39" s="78"/>
      <c r="H39" s="5"/>
    </row>
    <row r="40" spans="1:10" s="98" customFormat="1">
      <c r="A40" s="104" t="s">
        <v>66</v>
      </c>
      <c r="B40" s="105"/>
      <c r="C40" s="105"/>
      <c r="D40" s="106"/>
      <c r="E40" s="94">
        <v>1863</v>
      </c>
      <c r="F40" s="95"/>
      <c r="G40" s="96"/>
      <c r="H40" s="97"/>
      <c r="I40" s="97"/>
      <c r="J40" s="97"/>
    </row>
    <row r="41" spans="1:10" ht="16.5" thickBot="1">
      <c r="A41" s="79" t="s">
        <v>55</v>
      </c>
      <c r="B41" s="79"/>
      <c r="C41" s="79"/>
      <c r="D41" s="79"/>
      <c r="E41" s="80"/>
      <c r="F41" s="80"/>
      <c r="H41" s="3"/>
    </row>
    <row r="42" spans="1:10">
      <c r="A42" s="81" t="s">
        <v>56</v>
      </c>
      <c r="B42" s="99" t="s">
        <v>57</v>
      </c>
      <c r="C42" s="99" t="s">
        <v>58</v>
      </c>
      <c r="D42" s="101"/>
      <c r="E42" s="102" t="s">
        <v>59</v>
      </c>
      <c r="F42" s="25"/>
      <c r="H42" s="3"/>
    </row>
    <row r="43" spans="1:10" ht="63">
      <c r="A43" s="82"/>
      <c r="B43" s="100"/>
      <c r="C43" s="83" t="s">
        <v>60</v>
      </c>
      <c r="D43" s="83" t="s">
        <v>61</v>
      </c>
      <c r="E43" s="103"/>
      <c r="F43" s="25"/>
    </row>
    <row r="44" spans="1:10">
      <c r="A44" s="84" t="s">
        <v>62</v>
      </c>
      <c r="B44" s="85">
        <f>873845+407525+53498</f>
        <v>1334868</v>
      </c>
      <c r="C44" s="85">
        <f>892321+442572</f>
        <v>1334893</v>
      </c>
      <c r="D44" s="85"/>
      <c r="E44" s="86">
        <f>C44*B6/100</f>
        <v>1316871.9445</v>
      </c>
      <c r="F44" s="70"/>
    </row>
    <row r="45" spans="1:10">
      <c r="A45" s="84" t="s">
        <v>63</v>
      </c>
      <c r="B45" s="85">
        <f>95197+164889</f>
        <v>260086</v>
      </c>
      <c r="C45" s="85">
        <f>95185+164505</f>
        <v>259690</v>
      </c>
      <c r="D45" s="85"/>
      <c r="E45" s="86">
        <f>C45*B6/100</f>
        <v>256184.185</v>
      </c>
      <c r="F45" s="70"/>
    </row>
    <row r="46" spans="1:10" ht="16.5" thickBot="1">
      <c r="A46" s="87" t="s">
        <v>64</v>
      </c>
      <c r="B46" s="88">
        <v>136743</v>
      </c>
      <c r="C46" s="88">
        <f>125432+10292</f>
        <v>135724</v>
      </c>
      <c r="D46" s="88">
        <f>888+123</f>
        <v>1011</v>
      </c>
      <c r="E46" s="86">
        <f>C46*B6/100</f>
        <v>133891.72600000002</v>
      </c>
      <c r="F46" s="70"/>
    </row>
    <row r="47" spans="1:10" ht="16.5" thickBot="1">
      <c r="A47" s="89" t="s">
        <v>65</v>
      </c>
      <c r="B47" s="90">
        <f>SUM(B44:B46)</f>
        <v>1731697</v>
      </c>
      <c r="C47" s="91">
        <f>SUM(C44:C46)</f>
        <v>1730307</v>
      </c>
      <c r="D47" s="91">
        <f>SUM(D44:D46)</f>
        <v>1011</v>
      </c>
      <c r="E47" s="92">
        <f>SUM(E44:E46)</f>
        <v>1706947.8555000001</v>
      </c>
      <c r="F47" s="70"/>
    </row>
    <row r="48" spans="1:10">
      <c r="A48" s="69" t="s">
        <v>16</v>
      </c>
      <c r="B48" s="11"/>
      <c r="C48" s="11"/>
      <c r="E48" s="12"/>
    </row>
    <row r="49" spans="2:5">
      <c r="B49" s="11"/>
      <c r="C49" s="11"/>
      <c r="E49" s="71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2017-02-15T10:32:20Z</cp:lastPrinted>
  <dcterms:created xsi:type="dcterms:W3CDTF">2016-04-22T06:39:22Z</dcterms:created>
  <dcterms:modified xsi:type="dcterms:W3CDTF">2017-03-20T04:33:19Z</dcterms:modified>
</cp:coreProperties>
</file>