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13" i="1"/>
  <c r="D9"/>
  <c r="C38"/>
  <c r="E38" s="1"/>
  <c r="B38"/>
  <c r="C37"/>
  <c r="E37" s="1"/>
  <c r="E40" s="1"/>
  <c r="B37"/>
  <c r="D39"/>
  <c r="C39"/>
  <c r="E39" s="1"/>
  <c r="D40"/>
  <c r="C40"/>
  <c r="B40"/>
  <c r="D11"/>
  <c r="D13" l="1"/>
  <c r="E17"/>
  <c r="D17" s="1"/>
  <c r="E16"/>
  <c r="E15"/>
  <c r="D14"/>
  <c r="E12"/>
  <c r="D10"/>
  <c r="E8"/>
  <c r="B5"/>
  <c r="E31" l="1"/>
  <c r="E9" l="1"/>
  <c r="D28"/>
  <c r="E28" l="1"/>
  <c r="E32" s="1"/>
</calcChain>
</file>

<file path=xl/sharedStrings.xml><?xml version="1.0" encoding="utf-8"?>
<sst xmlns="http://schemas.openxmlformats.org/spreadsheetml/2006/main" count="88" uniqueCount="57">
  <si>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</si>
  <si>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</si>
  <si>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</si>
  <si>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</si>
  <si>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</si>
  <si>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</si>
  <si>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</si>
  <si>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</si>
  <si>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</si>
  <si>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</si>
  <si>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</si>
  <si>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</si>
  <si>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</si>
  <si>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</si>
  <si>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</si>
  <si>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</si>
  <si>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</si>
  <si>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</si>
  <si>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</si>
  <si>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</si>
  <si>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</si>
  <si>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ул.Талвира,  д.10</t>
  </si>
  <si>
    <t>план</t>
  </si>
  <si>
    <t>факт</t>
  </si>
  <si>
    <t>ремонт теплоузлов</t>
  </si>
  <si>
    <t>установка сетки над вентшахтой</t>
  </si>
  <si>
    <t>замена двери в подвал</t>
  </si>
  <si>
    <t>ремонт кровли козырьков входов</t>
  </si>
  <si>
    <t>май</t>
  </si>
  <si>
    <t>окраска МАФ</t>
  </si>
  <si>
    <t>установка информстендов в подъезде</t>
  </si>
  <si>
    <t>Остаток средств на конец периода (+ есть средства, -задолженность)</t>
  </si>
  <si>
    <t>сентябрь</t>
  </si>
  <si>
    <t>замена стояков отопления, кв.1</t>
  </si>
  <si>
    <t>единица измерения работы и услуги</t>
  </si>
  <si>
    <t>Цена выполненной работы и услуги в руб.</t>
  </si>
  <si>
    <t>2016 г</t>
  </si>
  <si>
    <t>Кол-во месяцев</t>
  </si>
  <si>
    <t>Стоимость выполн.работы /услуги на 1 кв.м.</t>
  </si>
  <si>
    <t>руб</t>
  </si>
  <si>
    <t>Начислено за данный период по статье "содержание помещения", руб</t>
  </si>
  <si>
    <t>декабрь</t>
  </si>
  <si>
    <t>установка чугунного радиатора</t>
  </si>
  <si>
    <t>замена стояка ХВС кв.28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</si>
  <si>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</si>
  <si>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</si>
  <si>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</si>
  <si>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</si>
  <si>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</si>
  <si>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</si>
  <si>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</si>
  <si>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</si>
  <si>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</si>
  <si>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</si>
  <si>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</si>
  <si>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7.Работы по ремонту общедомового имущества всего, в т.ч.</t>
  </si>
  <si>
    <t>Получено средств от применения повышающего коэффициента к квартирам без ИПУ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</si>
</sst>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/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wrapText="1"/>
    </xf>
    <xf numFmtId="1" fontId="2" fillId="0" borderId="0" xfId="0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Fill="1"/>
    <xf numFmtId="1" fontId="5" fillId="0" borderId="0" xfId="0" applyNumberFormat="1" applyFont="1" applyFill="1"/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wrapText="1"/>
    </xf>
    <xf numFmtId="0" fontId="4" fillId="0" borderId="0" xfId="0" applyFont="1" applyFill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17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2" fontId="4" fillId="0" borderId="7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1" fontId="5" fillId="0" borderId="11" xfId="0" applyNumberFormat="1" applyFont="1" applyFill="1" applyBorder="1" applyAlignment="1">
      <alignment vertical="top" wrapText="1"/>
    </xf>
    <xf numFmtId="1" fontId="4" fillId="0" borderId="11" xfId="0" applyNumberFormat="1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1" fontId="4" fillId="0" borderId="15" xfId="0" applyNumberFormat="1" applyFont="1" applyFill="1" applyBorder="1" applyAlignment="1">
      <alignment vertical="top" wrapText="1"/>
    </xf>
    <xf numFmtId="1" fontId="4" fillId="0" borderId="18" xfId="0" applyNumberFormat="1" applyFont="1" applyFill="1" applyBorder="1" applyAlignment="1">
      <alignment vertical="top" wrapText="1"/>
    </xf>
    <xf numFmtId="2" fontId="4" fillId="0" borderId="14" xfId="0" applyNumberFormat="1" applyFont="1" applyFill="1" applyBorder="1" applyAlignment="1">
      <alignment vertical="top" wrapText="1"/>
    </xf>
    <xf numFmtId="1" fontId="4" fillId="0" borderId="14" xfId="0" applyNumberFormat="1" applyFont="1" applyFill="1" applyBorder="1" applyAlignment="1">
      <alignment vertical="top" wrapText="1"/>
    </xf>
    <xf numFmtId="0" fontId="7" fillId="0" borderId="0" xfId="0" applyFont="1" applyFill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8" xfId="0" applyFont="1" applyFill="1" applyBorder="1" applyAlignment="1">
      <alignment vertical="top" wrapText="1"/>
    </xf>
    <xf numFmtId="2" fontId="7" fillId="0" borderId="7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wrapText="1"/>
    </xf>
    <xf numFmtId="0" fontId="7" fillId="0" borderId="3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vertical="top" wrapText="1"/>
    </xf>
    <xf numFmtId="0" fontId="9" fillId="0" borderId="9" xfId="0" applyFont="1" applyFill="1" applyBorder="1" applyAlignment="1">
      <alignment wrapText="1"/>
    </xf>
    <xf numFmtId="0" fontId="7" fillId="0" borderId="5" xfId="0" applyFont="1" applyFill="1" applyBorder="1" applyAlignment="1">
      <alignment vertical="top" wrapText="1"/>
    </xf>
    <xf numFmtId="2" fontId="7" fillId="0" borderId="4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16" xfId="0" applyFont="1" applyFill="1" applyBorder="1" applyAlignment="1">
      <alignment horizontal="center" vertical="top" wrapText="1"/>
    </xf>
    <xf numFmtId="1" fontId="7" fillId="0" borderId="3" xfId="1" applyNumberFormat="1" applyFont="1" applyFill="1" applyBorder="1" applyAlignment="1">
      <alignment vertical="top" wrapText="1"/>
    </xf>
    <xf numFmtId="0" fontId="5" fillId="0" borderId="19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wrapText="1"/>
    </xf>
    <xf numFmtId="1" fontId="4" fillId="0" borderId="0" xfId="0" applyNumberFormat="1" applyFont="1" applyFill="1" applyAlignment="1">
      <alignment wrapText="1"/>
    </xf>
    <xf numFmtId="1" fontId="4" fillId="0" borderId="7" xfId="0" applyNumberFormat="1" applyFont="1" applyFill="1" applyBorder="1" applyAlignment="1">
      <alignment vertical="top" wrapText="1"/>
    </xf>
    <xf numFmtId="1" fontId="7" fillId="0" borderId="8" xfId="1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/>
    <xf numFmtId="0" fontId="5" fillId="0" borderId="6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vertical="top" wrapText="1"/>
    </xf>
    <xf numFmtId="1" fontId="5" fillId="0" borderId="1" xfId="1" applyNumberFormat="1" applyFont="1" applyFill="1" applyBorder="1" applyAlignment="1">
      <alignment vertical="top"/>
    </xf>
    <xf numFmtId="1" fontId="5" fillId="0" borderId="3" xfId="0" applyNumberFormat="1" applyFont="1" applyFill="1" applyBorder="1"/>
    <xf numFmtId="0" fontId="5" fillId="0" borderId="10" xfId="0" applyNumberFormat="1" applyFont="1" applyFill="1" applyBorder="1" applyAlignment="1">
      <alignment vertical="top" wrapText="1"/>
    </xf>
    <xf numFmtId="1" fontId="5" fillId="0" borderId="11" xfId="1" applyNumberFormat="1" applyFont="1" applyFill="1" applyBorder="1" applyAlignment="1">
      <alignment vertical="top"/>
    </xf>
    <xf numFmtId="1" fontId="5" fillId="0" borderId="12" xfId="0" applyNumberFormat="1" applyFont="1" applyFill="1" applyBorder="1"/>
    <xf numFmtId="0" fontId="4" fillId="0" borderId="13" xfId="0" applyFont="1" applyFill="1" applyBorder="1" applyAlignment="1">
      <alignment wrapText="1"/>
    </xf>
    <xf numFmtId="1" fontId="4" fillId="0" borderId="14" xfId="0" applyNumberFormat="1" applyFont="1" applyFill="1" applyBorder="1" applyAlignment="1">
      <alignment vertical="top"/>
    </xf>
    <xf numFmtId="1" fontId="4" fillId="0" borderId="14" xfId="0" applyNumberFormat="1" applyFont="1" applyFill="1" applyBorder="1"/>
    <xf numFmtId="1" fontId="4" fillId="0" borderId="15" xfId="0" applyNumberFormat="1" applyFont="1" applyFill="1" applyBorder="1"/>
    <xf numFmtId="1" fontId="9" fillId="0" borderId="5" xfId="1" applyNumberFormat="1" applyFont="1" applyFill="1" applyBorder="1" applyAlignment="1">
      <alignment vertical="top" wrapText="1"/>
    </xf>
    <xf numFmtId="1" fontId="7" fillId="0" borderId="0" xfId="0" applyNumberFormat="1" applyFont="1" applyFill="1" applyAlignment="1">
      <alignment wrapText="1"/>
    </xf>
    <xf numFmtId="0" fontId="9" fillId="0" borderId="3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/>
    <xf numFmtId="0" fontId="5" fillId="0" borderId="7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/>
    <xf numFmtId="0" fontId="7" fillId="0" borderId="20" xfId="0" applyFont="1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tabSelected="1" topLeftCell="A18" workbookViewId="0">
      <selection sqref="A1:E41"/>
    </sheetView>
  </sheetViews>
  <sheetFormatPr defaultRowHeight="15.75"/>
  <cols>
    <col min="1" max="1" width="70.85546875" style="61" customWidth="1"/>
    <col min="2" max="2" width="12.7109375" style="61" customWidth="1"/>
    <col min="3" max="3" width="12.140625" style="61" customWidth="1"/>
    <col min="4" max="4" width="13.140625" style="61" customWidth="1"/>
    <col min="5" max="5" width="14.42578125" style="18" customWidth="1"/>
    <col min="6" max="6" width="9.85546875" style="61" bestFit="1" customWidth="1"/>
    <col min="7" max="7" width="9.140625" style="4"/>
  </cols>
  <sheetData>
    <row r="1" spans="1:7" ht="31.5">
      <c r="A1" s="16" t="s">
        <v>16</v>
      </c>
      <c r="C1" s="61" t="s">
        <v>36</v>
      </c>
      <c r="D1" s="17" t="s">
        <v>37</v>
      </c>
      <c r="E1" s="17">
        <v>12</v>
      </c>
    </row>
    <row r="2" spans="1:7">
      <c r="A2" s="9" t="s">
        <v>21</v>
      </c>
      <c r="D2" s="18"/>
    </row>
    <row r="3" spans="1:7">
      <c r="A3" s="61" t="s">
        <v>0</v>
      </c>
      <c r="B3" s="61">
        <v>2803.4</v>
      </c>
    </row>
    <row r="4" spans="1:7">
      <c r="A4" s="61" t="s">
        <v>1</v>
      </c>
      <c r="B4" s="61">
        <v>15.1</v>
      </c>
      <c r="D4" s="18"/>
    </row>
    <row r="5" spans="1:7">
      <c r="A5" s="61" t="s">
        <v>40</v>
      </c>
      <c r="B5" s="62">
        <f>B3*B4*E1</f>
        <v>507976.08000000007</v>
      </c>
      <c r="C5" s="19"/>
      <c r="D5" s="19"/>
    </row>
    <row r="6" spans="1:7" ht="16.5" thickBot="1">
      <c r="A6" s="61" t="s">
        <v>2</v>
      </c>
      <c r="B6" s="61">
        <v>98.89</v>
      </c>
    </row>
    <row r="7" spans="1:7" s="2" customFormat="1" ht="78.75">
      <c r="A7" s="12" t="s">
        <v>3</v>
      </c>
      <c r="B7" s="13" t="s">
        <v>18</v>
      </c>
      <c r="C7" s="14" t="s">
        <v>34</v>
      </c>
      <c r="D7" s="15" t="s">
        <v>38</v>
      </c>
      <c r="E7" s="15" t="s">
        <v>35</v>
      </c>
      <c r="F7" s="20"/>
      <c r="G7" s="5"/>
    </row>
    <row r="8" spans="1:7" ht="31.5">
      <c r="A8" s="21" t="s">
        <v>4</v>
      </c>
      <c r="B8" s="22" t="s">
        <v>19</v>
      </c>
      <c r="C8" s="23" t="s">
        <v>39</v>
      </c>
      <c r="D8" s="24">
        <v>0.87</v>
      </c>
      <c r="E8" s="25">
        <f>D8*B3*E1</f>
        <v>29267.495999999999</v>
      </c>
    </row>
    <row r="9" spans="1:7" ht="47.25">
      <c r="A9" s="21" t="s">
        <v>5</v>
      </c>
      <c r="B9" s="22" t="s">
        <v>19</v>
      </c>
      <c r="C9" s="23" t="s">
        <v>39</v>
      </c>
      <c r="D9" s="24">
        <f>3.6+D10+D11+D12</f>
        <v>4.0023545218900853</v>
      </c>
      <c r="E9" s="25">
        <f>D9*E1*B3</f>
        <v>134642.408</v>
      </c>
    </row>
    <row r="10" spans="1:7">
      <c r="A10" s="26" t="s">
        <v>6</v>
      </c>
      <c r="B10" s="22"/>
      <c r="C10" s="23" t="s">
        <v>39</v>
      </c>
      <c r="D10" s="24">
        <f>E10/E1/B3</f>
        <v>0.18727259756010559</v>
      </c>
      <c r="E10" s="25">
        <v>6300</v>
      </c>
    </row>
    <row r="11" spans="1:7">
      <c r="A11" s="26" t="s">
        <v>7</v>
      </c>
      <c r="B11" s="22"/>
      <c r="C11" s="23" t="s">
        <v>39</v>
      </c>
      <c r="D11" s="24">
        <f>E11/E1/B3</f>
        <v>5.5081924329980256E-2</v>
      </c>
      <c r="E11" s="25">
        <v>1853</v>
      </c>
    </row>
    <row r="12" spans="1:7">
      <c r="A12" s="26" t="s">
        <v>8</v>
      </c>
      <c r="B12" s="22"/>
      <c r="C12" s="23" t="s">
        <v>39</v>
      </c>
      <c r="D12" s="24">
        <v>0.16</v>
      </c>
      <c r="E12" s="25">
        <f>D12*E1*B3</f>
        <v>5382.5280000000002</v>
      </c>
    </row>
    <row r="13" spans="1:7" ht="47.25">
      <c r="A13" s="21" t="s">
        <v>9</v>
      </c>
      <c r="B13" s="22" t="s">
        <v>19</v>
      </c>
      <c r="C13" s="23" t="s">
        <v>39</v>
      </c>
      <c r="D13" s="24">
        <f>E13/E1/B3</f>
        <v>5.1826317328957696</v>
      </c>
      <c r="E13" s="25">
        <f>6208.97*2.34*E1</f>
        <v>174347.87760000001</v>
      </c>
    </row>
    <row r="14" spans="1:7">
      <c r="A14" s="21" t="s">
        <v>10</v>
      </c>
      <c r="B14" s="22" t="s">
        <v>19</v>
      </c>
      <c r="C14" s="23" t="s">
        <v>39</v>
      </c>
      <c r="D14" s="24">
        <f>E14/E1/B3</f>
        <v>1.4328434519987634</v>
      </c>
      <c r="E14" s="25">
        <v>48202</v>
      </c>
    </row>
    <row r="15" spans="1:7" ht="17.25" customHeight="1">
      <c r="A15" s="21" t="s">
        <v>11</v>
      </c>
      <c r="B15" s="22" t="s">
        <v>19</v>
      </c>
      <c r="C15" s="23" t="s">
        <v>39</v>
      </c>
      <c r="D15" s="24">
        <v>0.43</v>
      </c>
      <c r="E15" s="25">
        <f>D15*E1*B3</f>
        <v>14465.544000000002</v>
      </c>
    </row>
    <row r="16" spans="1:7" ht="48" thickBot="1">
      <c r="A16" s="21" t="s">
        <v>12</v>
      </c>
      <c r="B16" s="22" t="s">
        <v>19</v>
      </c>
      <c r="C16" s="23" t="s">
        <v>39</v>
      </c>
      <c r="D16" s="24">
        <v>0.44</v>
      </c>
      <c r="E16" s="25">
        <f>D16*E1*B3</f>
        <v>14801.952000000001</v>
      </c>
    </row>
    <row r="17" spans="1:7" s="1" customFormat="1">
      <c r="A17" s="27" t="s">
        <v>55</v>
      </c>
      <c r="B17" s="28"/>
      <c r="C17" s="29"/>
      <c r="D17" s="30">
        <f>E17/E1/B3</f>
        <v>1.3550001783548549</v>
      </c>
      <c r="E17" s="63">
        <f>E19+E20+E21+E22+E23+E24+E25+E26+E27</f>
        <v>45583.29</v>
      </c>
      <c r="F17" s="61"/>
      <c r="G17" s="4"/>
    </row>
    <row r="18" spans="1:7" s="3" customFormat="1">
      <c r="A18" s="31"/>
      <c r="B18" s="32"/>
      <c r="C18" s="23"/>
      <c r="D18" s="33" t="s">
        <v>22</v>
      </c>
      <c r="E18" s="34" t="s">
        <v>23</v>
      </c>
      <c r="F18" s="17"/>
      <c r="G18" s="6"/>
    </row>
    <row r="19" spans="1:7" s="1" customFormat="1">
      <c r="A19" s="35" t="s">
        <v>24</v>
      </c>
      <c r="B19" s="22"/>
      <c r="C19" s="23" t="s">
        <v>39</v>
      </c>
      <c r="D19" s="25">
        <v>8000</v>
      </c>
      <c r="E19" s="36"/>
      <c r="F19" s="61"/>
      <c r="G19" s="4"/>
    </row>
    <row r="20" spans="1:7" s="1" customFormat="1">
      <c r="A20" s="37" t="s">
        <v>25</v>
      </c>
      <c r="B20" s="22" t="s">
        <v>28</v>
      </c>
      <c r="C20" s="23" t="s">
        <v>39</v>
      </c>
      <c r="D20" s="25">
        <v>5400</v>
      </c>
      <c r="E20" s="36">
        <v>3390.65</v>
      </c>
      <c r="F20" s="61"/>
      <c r="G20" s="4"/>
    </row>
    <row r="21" spans="1:7" s="1" customFormat="1">
      <c r="A21" s="38" t="s">
        <v>29</v>
      </c>
      <c r="B21" s="39" t="s">
        <v>28</v>
      </c>
      <c r="C21" s="23" t="s">
        <v>39</v>
      </c>
      <c r="D21" s="40"/>
      <c r="E21" s="41">
        <v>1211.22</v>
      </c>
      <c r="F21" s="61"/>
      <c r="G21" s="7"/>
    </row>
    <row r="22" spans="1:7" s="1" customFormat="1">
      <c r="A22" s="38" t="s">
        <v>30</v>
      </c>
      <c r="B22" s="39" t="s">
        <v>28</v>
      </c>
      <c r="C22" s="23" t="s">
        <v>39</v>
      </c>
      <c r="D22" s="40"/>
      <c r="E22" s="41">
        <v>4551.2700000000004</v>
      </c>
      <c r="F22" s="61"/>
      <c r="G22" s="7"/>
    </row>
    <row r="23" spans="1:7" s="1" customFormat="1">
      <c r="A23" s="38" t="s">
        <v>26</v>
      </c>
      <c r="B23" s="39" t="s">
        <v>28</v>
      </c>
      <c r="C23" s="23" t="s">
        <v>39</v>
      </c>
      <c r="D23" s="40">
        <v>8000</v>
      </c>
      <c r="E23" s="41">
        <v>5700</v>
      </c>
      <c r="F23" s="61"/>
      <c r="G23" s="4"/>
    </row>
    <row r="24" spans="1:7" s="1" customFormat="1">
      <c r="A24" s="38" t="s">
        <v>27</v>
      </c>
      <c r="B24" s="39" t="s">
        <v>28</v>
      </c>
      <c r="C24" s="23" t="s">
        <v>39</v>
      </c>
      <c r="D24" s="40">
        <v>44000</v>
      </c>
      <c r="E24" s="41">
        <v>26180.66</v>
      </c>
      <c r="F24" s="61"/>
      <c r="G24" s="4"/>
    </row>
    <row r="25" spans="1:7" s="1" customFormat="1">
      <c r="A25" s="38" t="s">
        <v>43</v>
      </c>
      <c r="B25" s="39" t="s">
        <v>41</v>
      </c>
      <c r="C25" s="23" t="s">
        <v>39</v>
      </c>
      <c r="D25" s="40"/>
      <c r="E25" s="41">
        <v>1385.39</v>
      </c>
      <c r="F25" s="61"/>
      <c r="G25" s="4"/>
    </row>
    <row r="26" spans="1:7" s="1" customFormat="1">
      <c r="A26" s="38" t="s">
        <v>42</v>
      </c>
      <c r="B26" s="39" t="s">
        <v>41</v>
      </c>
      <c r="C26" s="23" t="s">
        <v>39</v>
      </c>
      <c r="D26" s="40"/>
      <c r="E26" s="41">
        <v>2016.56</v>
      </c>
      <c r="F26" s="61"/>
      <c r="G26" s="4"/>
    </row>
    <row r="27" spans="1:7" s="1" customFormat="1" ht="16.5" thickBot="1">
      <c r="A27" s="38" t="s">
        <v>33</v>
      </c>
      <c r="B27" s="39" t="s">
        <v>32</v>
      </c>
      <c r="C27" s="23" t="s">
        <v>39</v>
      </c>
      <c r="D27" s="40"/>
      <c r="E27" s="41">
        <v>1147.54</v>
      </c>
      <c r="F27" s="61"/>
      <c r="G27" s="4"/>
    </row>
    <row r="28" spans="1:7" ht="18" customHeight="1" thickBot="1">
      <c r="A28" s="42" t="s">
        <v>13</v>
      </c>
      <c r="B28" s="43"/>
      <c r="C28" s="44"/>
      <c r="D28" s="45">
        <f>D8+D9+D13+D14+D15+D16+D17</f>
        <v>13.712829885139474</v>
      </c>
      <c r="E28" s="46">
        <f>E8+E9+E13+E14+E15+E16+E17</f>
        <v>461310.56759999995</v>
      </c>
      <c r="F28" s="9"/>
      <c r="G28" s="8"/>
    </row>
    <row r="29" spans="1:7" s="1" customFormat="1" ht="15" customHeight="1">
      <c r="A29" s="48" t="s">
        <v>17</v>
      </c>
      <c r="B29" s="49"/>
      <c r="C29" s="58" t="s">
        <v>39</v>
      </c>
      <c r="D29" s="50"/>
      <c r="E29" s="64">
        <v>29136</v>
      </c>
      <c r="F29" s="47"/>
      <c r="G29" s="4"/>
    </row>
    <row r="30" spans="1:7" s="1" customFormat="1">
      <c r="A30" s="51" t="s">
        <v>20</v>
      </c>
      <c r="B30" s="52"/>
      <c r="C30" s="23" t="s">
        <v>39</v>
      </c>
      <c r="D30" s="53"/>
      <c r="E30" s="59">
        <v>5316</v>
      </c>
      <c r="F30" s="47"/>
      <c r="G30" s="4"/>
    </row>
    <row r="31" spans="1:7" s="1" customFormat="1">
      <c r="A31" s="51" t="s">
        <v>14</v>
      </c>
      <c r="B31" s="52"/>
      <c r="C31" s="23" t="s">
        <v>39</v>
      </c>
      <c r="D31" s="53"/>
      <c r="E31" s="59">
        <f>B5*B6/100</f>
        <v>502337.5455120001</v>
      </c>
      <c r="F31" s="81"/>
      <c r="G31" s="4"/>
    </row>
    <row r="32" spans="1:7" s="1" customFormat="1" ht="32.25" thickBot="1">
      <c r="A32" s="54" t="s">
        <v>31</v>
      </c>
      <c r="B32" s="55"/>
      <c r="C32" s="60" t="s">
        <v>39</v>
      </c>
      <c r="D32" s="56"/>
      <c r="E32" s="80">
        <f>E29+E30+E31-E28</f>
        <v>75478.977912000148</v>
      </c>
      <c r="F32" s="47"/>
      <c r="G32" s="4"/>
    </row>
    <row r="33" spans="1:10" s="86" customFormat="1">
      <c r="A33" s="92" t="s">
        <v>56</v>
      </c>
      <c r="B33" s="93"/>
      <c r="C33" s="93"/>
      <c r="D33" s="94"/>
      <c r="E33" s="82">
        <v>238</v>
      </c>
      <c r="F33" s="83"/>
      <c r="G33" s="84"/>
      <c r="H33" s="85"/>
      <c r="I33" s="85"/>
      <c r="J33" s="85"/>
    </row>
    <row r="34" spans="1:10" ht="16.5" thickBot="1">
      <c r="A34" s="65" t="s">
        <v>44</v>
      </c>
      <c r="B34" s="65"/>
      <c r="C34" s="65"/>
      <c r="D34" s="65"/>
      <c r="E34" s="66"/>
      <c r="F34" s="66"/>
    </row>
    <row r="35" spans="1:10">
      <c r="A35" s="67" t="s">
        <v>45</v>
      </c>
      <c r="B35" s="87" t="s">
        <v>46</v>
      </c>
      <c r="C35" s="87" t="s">
        <v>47</v>
      </c>
      <c r="D35" s="89"/>
      <c r="E35" s="90" t="s">
        <v>48</v>
      </c>
      <c r="F35" s="10"/>
    </row>
    <row r="36" spans="1:10" ht="63">
      <c r="A36" s="68"/>
      <c r="B36" s="88"/>
      <c r="C36" s="69" t="s">
        <v>49</v>
      </c>
      <c r="D36" s="69" t="s">
        <v>50</v>
      </c>
      <c r="E36" s="91"/>
      <c r="F36" s="10"/>
    </row>
    <row r="37" spans="1:10">
      <c r="A37" s="70" t="s">
        <v>51</v>
      </c>
      <c r="B37" s="71">
        <f>711187+184172+48067</f>
        <v>943426</v>
      </c>
      <c r="C37" s="71">
        <f>720233+223123</f>
        <v>943356</v>
      </c>
      <c r="D37" s="71"/>
      <c r="E37" s="72">
        <f>C37*B6/100</f>
        <v>932884.74840000004</v>
      </c>
      <c r="F37" s="11"/>
    </row>
    <row r="38" spans="1:10">
      <c r="A38" s="70" t="s">
        <v>52</v>
      </c>
      <c r="B38" s="71">
        <f>52559+85519</f>
        <v>138078</v>
      </c>
      <c r="C38" s="71">
        <f>52546+85275</f>
        <v>137821</v>
      </c>
      <c r="D38" s="71"/>
      <c r="E38" s="72">
        <f>C38*B6/100</f>
        <v>136291.1869</v>
      </c>
      <c r="F38" s="11"/>
    </row>
    <row r="39" spans="1:10" ht="16.5" thickBot="1">
      <c r="A39" s="73" t="s">
        <v>53</v>
      </c>
      <c r="B39" s="74">
        <v>74522</v>
      </c>
      <c r="C39" s="74">
        <f>71850+2308</f>
        <v>74158</v>
      </c>
      <c r="D39" s="74">
        <f>288+76</f>
        <v>364</v>
      </c>
      <c r="E39" s="75">
        <f>C39*B6/100</f>
        <v>73334.8462</v>
      </c>
      <c r="F39" s="11"/>
    </row>
    <row r="40" spans="1:10" ht="16.5" thickBot="1">
      <c r="A40" s="76" t="s">
        <v>54</v>
      </c>
      <c r="B40" s="77">
        <f>SUM(B37:B39)</f>
        <v>1156026</v>
      </c>
      <c r="C40" s="78">
        <f>SUM(C37:C39)</f>
        <v>1155335</v>
      </c>
      <c r="D40" s="78">
        <f>SUM(D37:D39)</f>
        <v>364</v>
      </c>
      <c r="E40" s="79">
        <f>SUM(E37:E39)</f>
        <v>1142510.7815</v>
      </c>
      <c r="F40" s="11"/>
    </row>
    <row r="41" spans="1:10">
      <c r="A41" s="57" t="s">
        <v>15</v>
      </c>
      <c r="B41" s="18"/>
      <c r="C41" s="18"/>
      <c r="E41" s="19"/>
    </row>
    <row r="42" spans="1:10">
      <c r="B42" s="18"/>
      <c r="C42" s="18"/>
      <c r="E42" s="61"/>
    </row>
    <row r="43" spans="1:10">
      <c r="B43" s="18"/>
      <c r="C43" s="18"/>
      <c r="E43" s="61"/>
    </row>
  </sheetData>
  <mergeCells count="4">
    <mergeCell ref="B35:B36"/>
    <mergeCell ref="C35:D35"/>
    <mergeCell ref="E35:E36"/>
    <mergeCell ref="A33:D33"/>
  </mergeCells>
  <pageMargins left="0.31496062992125984" right="0.31496062992125984" top="0.35433070866141736" bottom="0.35433070866141736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2017-02-15T11:25:03Z</cp:lastPrinted>
  <dcterms:created xsi:type="dcterms:W3CDTF">2016-04-22T06:39:22Z</dcterms:created>
  <dcterms:modified xsi:type="dcterms:W3CDTF">2017-03-20T04:38:35Z</dcterms:modified>
</cp:coreProperties>
</file>