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3" i="1"/>
  <c r="D13" s="1"/>
  <c r="D38"/>
  <c r="D39" s="1"/>
  <c r="C38"/>
  <c r="E38" s="1"/>
  <c r="B36"/>
  <c r="C36"/>
  <c r="B37"/>
  <c r="C37"/>
  <c r="E37" s="1"/>
  <c r="D11"/>
  <c r="E17"/>
  <c r="D17" s="1"/>
  <c r="E15"/>
  <c r="E16"/>
  <c r="D14"/>
  <c r="E12"/>
  <c r="D10"/>
  <c r="D9" s="1"/>
  <c r="E8"/>
  <c r="B5"/>
  <c r="C39" l="1"/>
  <c r="B39"/>
  <c r="E36"/>
  <c r="E39" s="1"/>
  <c r="E31"/>
  <c r="E9" l="1"/>
  <c r="D28"/>
  <c r="E28" l="1"/>
  <c r="E32" s="1"/>
</calcChain>
</file>

<file path=xl/sharedStrings.xml><?xml version="1.0" encoding="utf-8"?>
<sst xmlns="http://schemas.openxmlformats.org/spreadsheetml/2006/main" count="85" uniqueCount="57">
  <si>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</si>
  <si>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</si>
  <si>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</si>
  <si>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</si>
  <si>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</si>
  <si>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</si>
  <si>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</si>
  <si>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</si>
  <si>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</si>
  <si>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</si>
  <si>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</si>
  <si>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</si>
  <si>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</si>
  <si>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</si>
  <si>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</si>
  <si>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</si>
  <si>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</si>
  <si>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</si>
  <si>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</si>
  <si>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</si>
  <si>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</si>
  <si>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д.6</t>
  </si>
  <si>
    <t>план</t>
  </si>
  <si>
    <t>факт</t>
  </si>
  <si>
    <t>обустройство отмостков</t>
  </si>
  <si>
    <t>установка сетки над вентшахтой</t>
  </si>
  <si>
    <t>замена испарителей</t>
  </si>
  <si>
    <t>ремонт теплоузлов</t>
  </si>
  <si>
    <t>окраска МАФ</t>
  </si>
  <si>
    <t>май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</si>
  <si>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</si>
  <si>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</si>
  <si>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</si>
  <si>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</si>
  <si>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ремонт мягкой кровли, кв.40</t>
  </si>
  <si>
    <t>август</t>
  </si>
  <si>
    <t>ремонт МПШ кв 35</t>
  </si>
  <si>
    <t>сент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</si>
  <si>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</si>
  <si>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</si>
  <si>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</si>
  <si>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</si>
  <si>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</si>
  <si>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</si>
  <si>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</si>
  <si>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</si>
  <si>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</si>
  <si>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</si>
  <si>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</si>
  <si>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</si>
  <si>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</si>
  <si>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</si>
  <si>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</si>
  <si>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</si>
  <si>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</si>
  <si>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</si>
  <si>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7.Работы по ремонту общедомового имущества всего, в т.ч.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</si>
</sst>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8" fillId="0" borderId="0" xfId="0" applyFont="1" applyFill="1"/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0" fontId="10" fillId="0" borderId="0" xfId="0" applyFont="1" applyFill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1" fontId="6" fillId="0" borderId="12" xfId="0" applyNumberFormat="1" applyFont="1" applyFill="1" applyBorder="1"/>
    <xf numFmtId="0" fontId="5" fillId="0" borderId="16" xfId="0" applyFont="1" applyFill="1" applyBorder="1" applyAlignment="1">
      <alignment wrapText="1"/>
    </xf>
    <xf numFmtId="1" fontId="5" fillId="0" borderId="17" xfId="0" applyNumberFormat="1" applyFont="1" applyFill="1" applyBorder="1" applyAlignment="1">
      <alignment vertical="top"/>
    </xf>
    <xf numFmtId="1" fontId="5" fillId="0" borderId="17" xfId="0" applyNumberFormat="1" applyFont="1" applyFill="1" applyBorder="1"/>
    <xf numFmtId="1" fontId="5" fillId="0" borderId="18" xfId="0" applyNumberFormat="1" applyFont="1" applyFill="1" applyBorder="1"/>
    <xf numFmtId="0" fontId="6" fillId="0" borderId="13" xfId="0" applyFont="1" applyFill="1" applyBorder="1" applyAlignment="1">
      <alignment horizontal="center" vertical="top" wrapText="1"/>
    </xf>
    <xf numFmtId="1" fontId="8" fillId="0" borderId="8" xfId="1" applyNumberFormat="1" applyFont="1" applyFill="1" applyBorder="1" applyAlignment="1">
      <alignment vertical="top" wrapText="1"/>
    </xf>
    <xf numFmtId="1" fontId="8" fillId="0" borderId="3" xfId="1" applyNumberFormat="1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1" fontId="10" fillId="0" borderId="5" xfId="1" applyNumberFormat="1" applyFont="1" applyFill="1" applyBorder="1" applyAlignment="1">
      <alignment vertical="top" wrapText="1"/>
    </xf>
    <xf numFmtId="1" fontId="8" fillId="0" borderId="0" xfId="0" applyNumberFormat="1" applyFont="1" applyFill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topLeftCell="A26" workbookViewId="0">
      <selection sqref="A1:E40"/>
    </sheetView>
  </sheetViews>
  <sheetFormatPr defaultRowHeight="16.5"/>
  <cols>
    <col min="1" max="1" width="70.85546875" style="72" customWidth="1"/>
    <col min="2" max="2" width="12.7109375" style="72" customWidth="1"/>
    <col min="3" max="3" width="12.5703125" style="72" customWidth="1"/>
    <col min="4" max="4" width="13.28515625" style="72" customWidth="1"/>
    <col min="5" max="5" width="14.42578125" style="27" customWidth="1"/>
    <col min="6" max="6" width="9.85546875" style="18" bestFit="1" customWidth="1"/>
    <col min="7" max="9" width="9.140625" style="11"/>
  </cols>
  <sheetData>
    <row r="1" spans="1:9" ht="31.5">
      <c r="A1" s="25" t="s">
        <v>16</v>
      </c>
      <c r="C1" s="72" t="s">
        <v>40</v>
      </c>
      <c r="D1" s="26" t="s">
        <v>41</v>
      </c>
      <c r="E1" s="26">
        <v>12</v>
      </c>
    </row>
    <row r="2" spans="1:9">
      <c r="A2" s="17" t="s">
        <v>21</v>
      </c>
      <c r="D2" s="27"/>
    </row>
    <row r="3" spans="1:9">
      <c r="A3" s="72" t="s">
        <v>0</v>
      </c>
      <c r="B3" s="72">
        <v>2808.1</v>
      </c>
    </row>
    <row r="4" spans="1:9">
      <c r="A4" s="72" t="s">
        <v>1</v>
      </c>
      <c r="B4" s="72">
        <v>14.09</v>
      </c>
      <c r="D4" s="27"/>
    </row>
    <row r="5" spans="1:9">
      <c r="A5" s="72" t="s">
        <v>42</v>
      </c>
      <c r="B5" s="73">
        <f>B3*B4*E1</f>
        <v>474793.54800000001</v>
      </c>
      <c r="C5" s="28"/>
      <c r="D5" s="28"/>
    </row>
    <row r="6" spans="1:9" ht="17.25" thickBot="1">
      <c r="A6" s="72" t="s">
        <v>2</v>
      </c>
      <c r="B6" s="72">
        <v>100</v>
      </c>
    </row>
    <row r="7" spans="1:9" s="2" customFormat="1" ht="63">
      <c r="A7" s="20" t="s">
        <v>3</v>
      </c>
      <c r="B7" s="21" t="s">
        <v>18</v>
      </c>
      <c r="C7" s="22" t="s">
        <v>38</v>
      </c>
      <c r="D7" s="23" t="s">
        <v>43</v>
      </c>
      <c r="E7" s="23" t="s">
        <v>39</v>
      </c>
      <c r="F7" s="29"/>
      <c r="G7" s="9"/>
      <c r="H7" s="12"/>
      <c r="I7" s="12"/>
    </row>
    <row r="8" spans="1:9" ht="31.5">
      <c r="A8" s="30" t="s">
        <v>4</v>
      </c>
      <c r="B8" s="31" t="s">
        <v>19</v>
      </c>
      <c r="C8" s="32" t="s">
        <v>44</v>
      </c>
      <c r="D8" s="33">
        <v>0.87</v>
      </c>
      <c r="E8" s="34">
        <f>D8*B3*E1</f>
        <v>29316.563999999998</v>
      </c>
      <c r="G8" s="8"/>
    </row>
    <row r="9" spans="1:9" ht="47.25">
      <c r="A9" s="30" t="s">
        <v>5</v>
      </c>
      <c r="B9" s="31" t="s">
        <v>19</v>
      </c>
      <c r="C9" s="32" t="s">
        <v>44</v>
      </c>
      <c r="D9" s="33">
        <f>3.85+D10+D11+D12</f>
        <v>4.3142686039196132</v>
      </c>
      <c r="E9" s="34">
        <f>D9*E1*B3</f>
        <v>145378.772</v>
      </c>
      <c r="G9" s="8"/>
    </row>
    <row r="10" spans="1:9">
      <c r="A10" s="35" t="s">
        <v>6</v>
      </c>
      <c r="B10" s="31"/>
      <c r="C10" s="32" t="s">
        <v>44</v>
      </c>
      <c r="D10" s="33">
        <f>E10/E1/B3</f>
        <v>0.24927887183504863</v>
      </c>
      <c r="E10" s="34">
        <v>8400</v>
      </c>
      <c r="G10" s="8"/>
    </row>
    <row r="11" spans="1:9">
      <c r="A11" s="35" t="s">
        <v>7</v>
      </c>
      <c r="B11" s="31"/>
      <c r="C11" s="32" t="s">
        <v>44</v>
      </c>
      <c r="D11" s="33">
        <f>E11/E1/B3</f>
        <v>5.4989732084564889E-2</v>
      </c>
      <c r="E11" s="34">
        <v>1853</v>
      </c>
      <c r="G11" s="8"/>
    </row>
    <row r="12" spans="1:9">
      <c r="A12" s="35" t="s">
        <v>8</v>
      </c>
      <c r="B12" s="31"/>
      <c r="C12" s="32" t="s">
        <v>44</v>
      </c>
      <c r="D12" s="33">
        <v>0.16</v>
      </c>
      <c r="E12" s="34">
        <f>D12*E1*B3</f>
        <v>5391.5519999999997</v>
      </c>
      <c r="G12" s="8"/>
    </row>
    <row r="13" spans="1:9" ht="47.25">
      <c r="A13" s="30" t="s">
        <v>9</v>
      </c>
      <c r="B13" s="31" t="s">
        <v>19</v>
      </c>
      <c r="C13" s="32" t="s">
        <v>44</v>
      </c>
      <c r="D13" s="33">
        <f>E13/E1/B3</f>
        <v>4.8143584630176983</v>
      </c>
      <c r="E13" s="34">
        <f>5633*2.4*E1</f>
        <v>162230.39999999999</v>
      </c>
      <c r="G13" s="8"/>
    </row>
    <row r="14" spans="1:9">
      <c r="A14" s="30" t="s">
        <v>10</v>
      </c>
      <c r="B14" s="31" t="s">
        <v>19</v>
      </c>
      <c r="C14" s="32" t="s">
        <v>44</v>
      </c>
      <c r="D14" s="33">
        <f>E14/E1/B3</f>
        <v>1.4304452595467874</v>
      </c>
      <c r="E14" s="34">
        <v>48202</v>
      </c>
      <c r="G14" s="8"/>
    </row>
    <row r="15" spans="1:9" ht="19.5" customHeight="1">
      <c r="A15" s="30" t="s">
        <v>11</v>
      </c>
      <c r="B15" s="31" t="s">
        <v>19</v>
      </c>
      <c r="C15" s="32" t="s">
        <v>44</v>
      </c>
      <c r="D15" s="33">
        <v>0.43</v>
      </c>
      <c r="E15" s="34">
        <f>D15*E1*B3</f>
        <v>14489.796</v>
      </c>
      <c r="G15" s="8"/>
    </row>
    <row r="16" spans="1:9" ht="48" thickBot="1">
      <c r="A16" s="30" t="s">
        <v>12</v>
      </c>
      <c r="B16" s="31" t="s">
        <v>19</v>
      </c>
      <c r="C16" s="32" t="s">
        <v>44</v>
      </c>
      <c r="D16" s="33">
        <v>0.44</v>
      </c>
      <c r="E16" s="34">
        <f>D16*E1*B3</f>
        <v>14826.768</v>
      </c>
      <c r="G16" s="8"/>
    </row>
    <row r="17" spans="1:9" s="1" customFormat="1">
      <c r="A17" s="36" t="s">
        <v>56</v>
      </c>
      <c r="B17" s="37"/>
      <c r="C17" s="38"/>
      <c r="D17" s="39">
        <f>E17/E1/B3</f>
        <v>1.7184626615861263</v>
      </c>
      <c r="E17" s="74">
        <f>E20+E21+E22+E23+E24+E25+E26+E27</f>
        <v>57907.380000000005</v>
      </c>
      <c r="F17" s="18"/>
      <c r="G17" s="8"/>
      <c r="H17" s="11"/>
      <c r="I17" s="11"/>
    </row>
    <row r="18" spans="1:9" s="3" customFormat="1">
      <c r="A18" s="40"/>
      <c r="B18" s="41"/>
      <c r="C18" s="32"/>
      <c r="D18" s="42" t="s">
        <v>22</v>
      </c>
      <c r="E18" s="43" t="s">
        <v>23</v>
      </c>
      <c r="F18" s="44"/>
      <c r="G18" s="6"/>
      <c r="H18" s="13"/>
      <c r="I18" s="13"/>
    </row>
    <row r="19" spans="1:9" s="5" customFormat="1">
      <c r="A19" s="45" t="s">
        <v>27</v>
      </c>
      <c r="B19" s="41"/>
      <c r="C19" s="32" t="s">
        <v>44</v>
      </c>
      <c r="D19" s="46">
        <v>8000</v>
      </c>
      <c r="E19" s="43"/>
      <c r="F19" s="47"/>
      <c r="G19" s="14"/>
      <c r="H19" s="15"/>
      <c r="I19" s="15"/>
    </row>
    <row r="20" spans="1:9" s="4" customFormat="1">
      <c r="A20" s="48" t="s">
        <v>24</v>
      </c>
      <c r="B20" s="31"/>
      <c r="C20" s="32" t="s">
        <v>44</v>
      </c>
      <c r="D20" s="46">
        <v>69750</v>
      </c>
      <c r="E20" s="49"/>
      <c r="F20" s="24"/>
      <c r="G20" s="7"/>
      <c r="H20" s="16"/>
      <c r="I20" s="16"/>
    </row>
    <row r="21" spans="1:9" s="4" customFormat="1">
      <c r="A21" s="48" t="s">
        <v>25</v>
      </c>
      <c r="B21" s="31" t="s">
        <v>29</v>
      </c>
      <c r="C21" s="32" t="s">
        <v>44</v>
      </c>
      <c r="D21" s="46">
        <v>2700</v>
      </c>
      <c r="E21" s="49">
        <v>4146.6899999999996</v>
      </c>
      <c r="F21" s="24"/>
      <c r="G21" s="7"/>
      <c r="H21" s="16"/>
      <c r="I21" s="16"/>
    </row>
    <row r="22" spans="1:9" s="4" customFormat="1">
      <c r="A22" s="50" t="s">
        <v>28</v>
      </c>
      <c r="B22" s="51" t="s">
        <v>29</v>
      </c>
      <c r="C22" s="32" t="s">
        <v>44</v>
      </c>
      <c r="D22" s="52"/>
      <c r="E22" s="53">
        <v>2288.67</v>
      </c>
      <c r="F22" s="24"/>
      <c r="G22" s="7"/>
      <c r="H22" s="16"/>
      <c r="I22" s="16"/>
    </row>
    <row r="23" spans="1:9" s="4" customFormat="1">
      <c r="A23" s="50" t="s">
        <v>30</v>
      </c>
      <c r="B23" s="51" t="s">
        <v>29</v>
      </c>
      <c r="C23" s="32" t="s">
        <v>44</v>
      </c>
      <c r="D23" s="52"/>
      <c r="E23" s="53">
        <v>4361.7700000000004</v>
      </c>
      <c r="F23" s="24"/>
      <c r="G23" s="7"/>
      <c r="H23" s="16"/>
      <c r="I23" s="16"/>
    </row>
    <row r="24" spans="1:9" s="4" customFormat="1">
      <c r="A24" s="50" t="s">
        <v>31</v>
      </c>
      <c r="B24" s="51" t="s">
        <v>32</v>
      </c>
      <c r="C24" s="32" t="s">
        <v>44</v>
      </c>
      <c r="D24" s="52"/>
      <c r="E24" s="53">
        <v>532.55999999999995</v>
      </c>
      <c r="F24" s="24"/>
      <c r="G24" s="7"/>
      <c r="H24" s="16"/>
      <c r="I24" s="16"/>
    </row>
    <row r="25" spans="1:9" s="4" customFormat="1">
      <c r="A25" s="50" t="s">
        <v>26</v>
      </c>
      <c r="B25" s="51"/>
      <c r="C25" s="32" t="s">
        <v>44</v>
      </c>
      <c r="D25" s="54">
        <v>14000</v>
      </c>
      <c r="E25" s="53"/>
      <c r="F25" s="24"/>
      <c r="G25" s="7"/>
      <c r="H25" s="16"/>
      <c r="I25" s="16"/>
    </row>
    <row r="26" spans="1:9" s="4" customFormat="1">
      <c r="A26" s="50" t="s">
        <v>34</v>
      </c>
      <c r="B26" s="51" t="s">
        <v>35</v>
      </c>
      <c r="C26" s="32" t="s">
        <v>44</v>
      </c>
      <c r="D26" s="54"/>
      <c r="E26" s="53">
        <v>39737.69</v>
      </c>
      <c r="F26" s="24"/>
      <c r="G26" s="7"/>
      <c r="H26" s="16"/>
      <c r="I26" s="16"/>
    </row>
    <row r="27" spans="1:9" s="4" customFormat="1">
      <c r="A27" s="50" t="s">
        <v>36</v>
      </c>
      <c r="B27" s="51" t="s">
        <v>37</v>
      </c>
      <c r="C27" s="32" t="s">
        <v>44</v>
      </c>
      <c r="D27" s="54"/>
      <c r="E27" s="53">
        <v>6840</v>
      </c>
      <c r="F27" s="24"/>
      <c r="G27" s="7"/>
      <c r="H27" s="16"/>
      <c r="I27" s="16"/>
    </row>
    <row r="28" spans="1:9" ht="17.25" thickBot="1">
      <c r="A28" s="55" t="s">
        <v>13</v>
      </c>
      <c r="B28" s="56"/>
      <c r="C28" s="57"/>
      <c r="D28" s="58">
        <f>D8+D9+D13+D14+D15+D16+D17</f>
        <v>14.017534988070226</v>
      </c>
      <c r="E28" s="59">
        <f>E8+E9+E13+E14+E15+E16+E17</f>
        <v>472351.68</v>
      </c>
      <c r="F28" s="24"/>
      <c r="G28" s="10"/>
    </row>
    <row r="29" spans="1:9" s="1" customFormat="1" ht="16.5" customHeight="1">
      <c r="A29" s="61" t="s">
        <v>17</v>
      </c>
      <c r="B29" s="62"/>
      <c r="C29" s="90" t="s">
        <v>44</v>
      </c>
      <c r="D29" s="63"/>
      <c r="E29" s="91">
        <v>30696</v>
      </c>
      <c r="F29" s="60"/>
      <c r="G29" s="8"/>
      <c r="H29" s="11"/>
      <c r="I29" s="11"/>
    </row>
    <row r="30" spans="1:9" s="1" customFormat="1">
      <c r="A30" s="64" t="s">
        <v>20</v>
      </c>
      <c r="B30" s="65"/>
      <c r="C30" s="32" t="s">
        <v>44</v>
      </c>
      <c r="D30" s="66"/>
      <c r="E30" s="92">
        <v>5316</v>
      </c>
      <c r="F30" s="60"/>
      <c r="G30" s="8"/>
      <c r="H30" s="11"/>
      <c r="I30" s="11"/>
    </row>
    <row r="31" spans="1:9" s="1" customFormat="1">
      <c r="A31" s="64" t="s">
        <v>14</v>
      </c>
      <c r="B31" s="65"/>
      <c r="C31" s="32" t="s">
        <v>44</v>
      </c>
      <c r="D31" s="66"/>
      <c r="E31" s="92">
        <f>B5*B6/100</f>
        <v>474793.54800000007</v>
      </c>
      <c r="F31" s="95"/>
      <c r="G31" s="8"/>
      <c r="H31" s="11"/>
      <c r="I31" s="11"/>
    </row>
    <row r="32" spans="1:9" s="4" customFormat="1" ht="32.25" thickBot="1">
      <c r="A32" s="67" t="s">
        <v>33</v>
      </c>
      <c r="B32" s="68"/>
      <c r="C32" s="93" t="s">
        <v>44</v>
      </c>
      <c r="D32" s="69"/>
      <c r="E32" s="94">
        <f>E29+E30+E31-E28</f>
        <v>38453.868000000075</v>
      </c>
      <c r="F32" s="70"/>
      <c r="G32" s="7"/>
      <c r="H32" s="16"/>
      <c r="I32" s="16"/>
    </row>
    <row r="33" spans="1:7" ht="17.25" thickBot="1">
      <c r="A33" s="75" t="s">
        <v>45</v>
      </c>
      <c r="B33" s="75"/>
      <c r="C33" s="75"/>
      <c r="D33" s="75"/>
      <c r="E33" s="76"/>
      <c r="F33" s="76"/>
      <c r="G33" s="8"/>
    </row>
    <row r="34" spans="1:7">
      <c r="A34" s="77" t="s">
        <v>46</v>
      </c>
      <c r="B34" s="96" t="s">
        <v>47</v>
      </c>
      <c r="C34" s="96" t="s">
        <v>48</v>
      </c>
      <c r="D34" s="98"/>
      <c r="E34" s="99" t="s">
        <v>49</v>
      </c>
    </row>
    <row r="35" spans="1:7" ht="63">
      <c r="A35" s="78"/>
      <c r="B35" s="97"/>
      <c r="C35" s="79" t="s">
        <v>50</v>
      </c>
      <c r="D35" s="79" t="s">
        <v>51</v>
      </c>
      <c r="E35" s="100"/>
    </row>
    <row r="36" spans="1:7">
      <c r="A36" s="80" t="s">
        <v>52</v>
      </c>
      <c r="B36" s="81">
        <f>741030.64+270800+69699</f>
        <v>1081529.6400000001</v>
      </c>
      <c r="C36" s="81">
        <f>756938+324638</f>
        <v>1081576</v>
      </c>
      <c r="D36" s="81"/>
      <c r="E36" s="82">
        <f>C36*B6/100</f>
        <v>1081576</v>
      </c>
      <c r="F36" s="19"/>
    </row>
    <row r="37" spans="1:7">
      <c r="A37" s="80" t="s">
        <v>53</v>
      </c>
      <c r="B37" s="81">
        <f>61942.16+107555.33</f>
        <v>169497.49</v>
      </c>
      <c r="C37" s="81">
        <f>61927.2+107209.57</f>
        <v>169136.77000000002</v>
      </c>
      <c r="D37" s="81"/>
      <c r="E37" s="82">
        <f>C37*B6/100</f>
        <v>169136.77</v>
      </c>
      <c r="F37" s="19"/>
    </row>
    <row r="38" spans="1:7" ht="17.25" thickBot="1">
      <c r="A38" s="83" t="s">
        <v>54</v>
      </c>
      <c r="B38" s="84">
        <v>72482</v>
      </c>
      <c r="C38" s="84">
        <f>65744+6454</f>
        <v>72198</v>
      </c>
      <c r="D38" s="84">
        <f>228+56</f>
        <v>284</v>
      </c>
      <c r="E38" s="85">
        <f>C38*B6/100</f>
        <v>72198</v>
      </c>
      <c r="F38" s="19"/>
    </row>
    <row r="39" spans="1:7" ht="17.25" thickBot="1">
      <c r="A39" s="86" t="s">
        <v>55</v>
      </c>
      <c r="B39" s="87">
        <f>SUM(B36:B38)</f>
        <v>1323509.1300000001</v>
      </c>
      <c r="C39" s="88">
        <f>SUM(C36:C38)</f>
        <v>1322910.77</v>
      </c>
      <c r="D39" s="88">
        <f>SUM(D36:D38)</f>
        <v>284</v>
      </c>
      <c r="E39" s="89">
        <f>SUM(E36:E38)</f>
        <v>1322910.77</v>
      </c>
      <c r="F39" s="19"/>
    </row>
    <row r="40" spans="1:7">
      <c r="A40" s="71" t="s">
        <v>15</v>
      </c>
      <c r="B40" s="27"/>
      <c r="C40" s="27"/>
      <c r="E40" s="28"/>
    </row>
  </sheetData>
  <mergeCells count="3">
    <mergeCell ref="B34:B35"/>
    <mergeCell ref="C34:D34"/>
    <mergeCell ref="E34:E35"/>
  </mergeCells>
  <pageMargins left="0.39370078740157483" right="0.31496062992125984" top="0.35433070866141736" bottom="0.35433070866141736" header="0.19685039370078741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2017-02-15T12:30:09Z</cp:lastPrinted>
  <dcterms:created xsi:type="dcterms:W3CDTF">2016-04-22T06:39:22Z</dcterms:created>
  <dcterms:modified xsi:type="dcterms:W3CDTF">2017-03-20T04:37:33Z</dcterms:modified>
</cp:coreProperties>
</file>