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3"/>
  <c r="C39"/>
  <c r="E39" s="1"/>
  <c r="B39"/>
  <c r="E38"/>
  <c r="C38"/>
  <c r="B38"/>
  <c r="D40"/>
  <c r="C40"/>
  <c r="E40" s="1"/>
  <c r="E41" l="1"/>
  <c r="D41"/>
  <c r="C41"/>
  <c r="B41"/>
  <c r="D11"/>
  <c r="E28"/>
  <c r="E17"/>
  <c r="E15"/>
  <c r="E16"/>
  <c r="D14"/>
  <c r="E12" l="1"/>
  <c r="D13"/>
  <c r="D10"/>
  <c r="E8"/>
  <c r="B5"/>
  <c r="D17"/>
  <c r="E32" l="1"/>
  <c r="E9" l="1"/>
  <c r="D29"/>
  <c r="E29" l="1"/>
  <c r="E33" s="1"/>
</calcChain>
</file>

<file path=xl/sharedStrings.xml><?xml version="1.0" encoding="utf-8"?>
<sst xmlns="http://schemas.openxmlformats.org/spreadsheetml/2006/main" count="91" uniqueCount="59">
  <si>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</si>
  <si>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</si>
  <si>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</si>
  <si>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</si>
  <si>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</si>
  <si>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</si>
  <si>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</si>
  <si>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</si>
  <si>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</si>
  <si>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</si>
  <si>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</si>
  <si>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</si>
  <si>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</si>
  <si>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</si>
  <si>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</si>
  <si>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</si>
  <si>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</si>
  <si>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</si>
  <si>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</si>
  <si>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</si>
  <si>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</si>
  <si>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д.8</t>
  </si>
  <si>
    <t>план</t>
  </si>
  <si>
    <t>факт</t>
  </si>
  <si>
    <t>косметич. Ремонт входов в подъезды</t>
  </si>
  <si>
    <t>косметич.ремонт цоколя</t>
  </si>
  <si>
    <t>установка сетки над вентшахтой</t>
  </si>
  <si>
    <t>ремонт теплоузлов</t>
  </si>
  <si>
    <t>окраска МАФ</t>
  </si>
  <si>
    <t>май</t>
  </si>
  <si>
    <t>установка информстендов в подъезде</t>
  </si>
  <si>
    <t>Остаток средств на конец периода (+ есть средства, -задолженность)</t>
  </si>
  <si>
    <t>июль</t>
  </si>
  <si>
    <t>изготовление и установка дверей входов в подвал 5 шт</t>
  </si>
  <si>
    <t>ремонт мягкой кровли, кв.29,39,40</t>
  </si>
  <si>
    <t>август</t>
  </si>
  <si>
    <t>ремонт и восстановление МПШ, кв.29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</si>
  <si>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</si>
  <si>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</si>
  <si>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</si>
  <si>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</si>
  <si>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</si>
  <si>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</si>
  <si>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</si>
  <si>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замена стояка отопления, кв,45,47</t>
  </si>
  <si>
    <t>ноябрь,дек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</si>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</sst>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Fill="1" applyAlignment="1">
      <alignment wrapText="1"/>
    </xf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1" fontId="4" fillId="0" borderId="10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" fontId="4" fillId="0" borderId="3" xfId="0" applyNumberFormat="1" applyFont="1" applyFill="1" applyBorder="1"/>
    <xf numFmtId="1" fontId="4" fillId="0" borderId="11" xfId="0" applyNumberFormat="1" applyFont="1" applyFill="1" applyBorder="1"/>
    <xf numFmtId="1" fontId="3" fillId="0" borderId="19" xfId="0" applyNumberFormat="1" applyFont="1" applyFill="1" applyBorder="1"/>
    <xf numFmtId="1" fontId="3" fillId="0" borderId="0" xfId="0" applyNumberFormat="1" applyFont="1" applyFill="1" applyAlignment="1">
      <alignment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0" fontId="4" fillId="0" borderId="12" xfId="0" applyNumberFormat="1" applyFont="1" applyFill="1" applyBorder="1" applyAlignment="1">
      <alignment vertical="top" wrapText="1"/>
    </xf>
    <xf numFmtId="1" fontId="4" fillId="0" borderId="10" xfId="1" applyNumberFormat="1" applyFont="1" applyFill="1" applyBorder="1" applyAlignment="1">
      <alignment vertical="top"/>
    </xf>
    <xf numFmtId="0" fontId="3" fillId="0" borderId="17" xfId="0" applyFont="1" applyFill="1" applyBorder="1" applyAlignment="1">
      <alignment wrapText="1"/>
    </xf>
    <xf numFmtId="1" fontId="3" fillId="0" borderId="18" xfId="0" applyNumberFormat="1" applyFont="1" applyFill="1" applyBorder="1" applyAlignment="1">
      <alignment vertical="top"/>
    </xf>
    <xf numFmtId="1" fontId="3" fillId="0" borderId="18" xfId="0" applyNumberFormat="1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1" fontId="4" fillId="0" borderId="3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3" fillId="0" borderId="20" xfId="0" applyNumberFormat="1" applyFont="1" applyFill="1" applyBorder="1" applyAlignment="1">
      <alignment vertical="top"/>
    </xf>
    <xf numFmtId="0" fontId="4" fillId="0" borderId="21" xfId="0" applyFont="1" applyFill="1" applyBorder="1" applyAlignment="1"/>
    <xf numFmtId="1" fontId="6" fillId="0" borderId="0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6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topLeftCell="A19" workbookViewId="0">
      <selection sqref="A1:E42"/>
    </sheetView>
  </sheetViews>
  <sheetFormatPr defaultRowHeight="15.75"/>
  <cols>
    <col min="1" max="1" width="71" style="55" customWidth="1"/>
    <col min="2" max="2" width="12.5703125" style="55" customWidth="1"/>
    <col min="3" max="3" width="12.28515625" style="55" customWidth="1"/>
    <col min="4" max="4" width="13.5703125" style="55" customWidth="1"/>
    <col min="5" max="5" width="15.5703125" style="13" customWidth="1"/>
    <col min="6" max="6" width="9.140625" style="55"/>
    <col min="7" max="7" width="9.85546875" style="55" bestFit="1" customWidth="1"/>
    <col min="8" max="8" width="9.140625" style="55"/>
  </cols>
  <sheetData>
    <row r="1" spans="1:8" ht="31.5">
      <c r="A1" s="11" t="s">
        <v>16</v>
      </c>
      <c r="C1" s="55" t="s">
        <v>39</v>
      </c>
      <c r="D1" s="12" t="s">
        <v>40</v>
      </c>
      <c r="E1" s="12">
        <v>12</v>
      </c>
    </row>
    <row r="2" spans="1:8">
      <c r="A2" s="5" t="s">
        <v>21</v>
      </c>
      <c r="D2" s="13"/>
    </row>
    <row r="3" spans="1:8">
      <c r="A3" s="55" t="s">
        <v>0</v>
      </c>
      <c r="B3" s="55">
        <v>3477.9</v>
      </c>
    </row>
    <row r="4" spans="1:8">
      <c r="A4" s="55" t="s">
        <v>1</v>
      </c>
      <c r="B4" s="55">
        <v>15.3</v>
      </c>
      <c r="D4" s="13"/>
    </row>
    <row r="5" spans="1:8">
      <c r="A5" s="55" t="s">
        <v>41</v>
      </c>
      <c r="B5" s="59">
        <f>B3*B4*E1</f>
        <v>638542.44000000006</v>
      </c>
      <c r="C5" s="14"/>
      <c r="D5" s="14"/>
      <c r="F5" s="72"/>
    </row>
    <row r="6" spans="1:8" ht="16.5" thickBot="1">
      <c r="A6" s="55" t="s">
        <v>2</v>
      </c>
      <c r="B6" s="55">
        <v>97</v>
      </c>
      <c r="F6" s="72"/>
    </row>
    <row r="7" spans="1:8" s="2" customFormat="1" ht="63">
      <c r="A7" s="7" t="s">
        <v>3</v>
      </c>
      <c r="B7" s="8" t="s">
        <v>18</v>
      </c>
      <c r="C7" s="9" t="s">
        <v>37</v>
      </c>
      <c r="D7" s="10" t="s">
        <v>42</v>
      </c>
      <c r="E7" s="8" t="s">
        <v>38</v>
      </c>
      <c r="F7" s="73"/>
      <c r="G7" s="15"/>
      <c r="H7" s="15"/>
    </row>
    <row r="8" spans="1:8" ht="31.5">
      <c r="A8" s="16" t="s">
        <v>4</v>
      </c>
      <c r="B8" s="27" t="s">
        <v>19</v>
      </c>
      <c r="C8" s="18" t="s">
        <v>43</v>
      </c>
      <c r="D8" s="19">
        <v>0.87</v>
      </c>
      <c r="E8" s="80">
        <f>D8*B3*E1</f>
        <v>36309.275999999998</v>
      </c>
      <c r="F8" s="52"/>
    </row>
    <row r="9" spans="1:8" ht="47.25">
      <c r="A9" s="16" t="s">
        <v>5</v>
      </c>
      <c r="B9" s="27" t="s">
        <v>19</v>
      </c>
      <c r="C9" s="18" t="s">
        <v>43</v>
      </c>
      <c r="D9" s="19">
        <f>3.6+D10+D11+D12</f>
        <v>4.0189445738328686</v>
      </c>
      <c r="E9" s="80">
        <f>D9*E1*B3</f>
        <v>167729.848</v>
      </c>
      <c r="F9" s="52"/>
    </row>
    <row r="10" spans="1:8">
      <c r="A10" s="21" t="s">
        <v>6</v>
      </c>
      <c r="B10" s="27"/>
      <c r="C10" s="18" t="s">
        <v>43</v>
      </c>
      <c r="D10" s="19">
        <f>E10/E1/B3</f>
        <v>0.20462539655155887</v>
      </c>
      <c r="E10" s="80">
        <v>8540</v>
      </c>
      <c r="F10" s="52"/>
    </row>
    <row r="11" spans="1:8">
      <c r="A11" s="21" t="s">
        <v>7</v>
      </c>
      <c r="B11" s="27"/>
      <c r="C11" s="18" t="s">
        <v>43</v>
      </c>
      <c r="D11" s="19">
        <f>E11/E1/B3</f>
        <v>5.4319177281309597E-2</v>
      </c>
      <c r="E11" s="80">
        <v>2267</v>
      </c>
      <c r="F11" s="52"/>
    </row>
    <row r="12" spans="1:8">
      <c r="A12" s="21" t="s">
        <v>8</v>
      </c>
      <c r="B12" s="27"/>
      <c r="C12" s="18" t="s">
        <v>43</v>
      </c>
      <c r="D12" s="19">
        <v>0.16</v>
      </c>
      <c r="E12" s="80">
        <f>D12*B3*E1</f>
        <v>6677.5680000000011</v>
      </c>
      <c r="F12" s="52"/>
    </row>
    <row r="13" spans="1:8" ht="47.25">
      <c r="A13" s="16" t="s">
        <v>9</v>
      </c>
      <c r="B13" s="27" t="s">
        <v>19</v>
      </c>
      <c r="C13" s="18" t="s">
        <v>43</v>
      </c>
      <c r="D13" s="19">
        <f>E13/E1/B3</f>
        <v>5.1616348946203168</v>
      </c>
      <c r="E13" s="80">
        <f>7639*2.35*E1</f>
        <v>215419.80000000002</v>
      </c>
      <c r="F13" s="52"/>
    </row>
    <row r="14" spans="1:8">
      <c r="A14" s="16" t="s">
        <v>10</v>
      </c>
      <c r="B14" s="27" t="s">
        <v>19</v>
      </c>
      <c r="C14" s="18" t="s">
        <v>43</v>
      </c>
      <c r="D14" s="19">
        <f>E14/E1/B3</f>
        <v>1.4024507125947649</v>
      </c>
      <c r="E14" s="80">
        <v>58531</v>
      </c>
      <c r="F14" s="52"/>
    </row>
    <row r="15" spans="1:8" ht="17.25" customHeight="1">
      <c r="A15" s="16" t="s">
        <v>11</v>
      </c>
      <c r="B15" s="27" t="s">
        <v>19</v>
      </c>
      <c r="C15" s="18" t="s">
        <v>43</v>
      </c>
      <c r="D15" s="19">
        <v>0.43</v>
      </c>
      <c r="E15" s="80">
        <f>D15*E1*B3</f>
        <v>17945.964</v>
      </c>
      <c r="F15" s="52"/>
    </row>
    <row r="16" spans="1:8" ht="48" thickBot="1">
      <c r="A16" s="16" t="s">
        <v>12</v>
      </c>
      <c r="B16" s="27" t="s">
        <v>19</v>
      </c>
      <c r="C16" s="18" t="s">
        <v>43</v>
      </c>
      <c r="D16" s="19">
        <v>0.44</v>
      </c>
      <c r="E16" s="80">
        <f>D16*E1*B3</f>
        <v>18363.312000000002</v>
      </c>
      <c r="F16" s="52"/>
    </row>
    <row r="17" spans="1:8" s="1" customFormat="1">
      <c r="A17" s="22" t="s">
        <v>57</v>
      </c>
      <c r="B17" s="23"/>
      <c r="C17" s="24"/>
      <c r="D17" s="25">
        <f>E17/E1/B3</f>
        <v>7.3150104948388401</v>
      </c>
      <c r="E17" s="81">
        <f>E19+E20+E21+E22+E23+E24+E25+E26+E27+E28</f>
        <v>305290.50000000006</v>
      </c>
      <c r="F17" s="52"/>
      <c r="G17" s="55"/>
      <c r="H17" s="55"/>
    </row>
    <row r="18" spans="1:8" s="3" customFormat="1">
      <c r="A18" s="26"/>
      <c r="B18" s="27"/>
      <c r="C18" s="18"/>
      <c r="D18" s="28" t="s">
        <v>22</v>
      </c>
      <c r="E18" s="82" t="s">
        <v>23</v>
      </c>
      <c r="F18" s="74"/>
      <c r="G18" s="12"/>
      <c r="H18" s="12"/>
    </row>
    <row r="19" spans="1:8" s="4" customFormat="1">
      <c r="A19" s="29" t="s">
        <v>24</v>
      </c>
      <c r="B19" s="17" t="s">
        <v>32</v>
      </c>
      <c r="C19" s="18" t="s">
        <v>43</v>
      </c>
      <c r="D19" s="20">
        <v>70000</v>
      </c>
      <c r="E19" s="83">
        <v>94027.92</v>
      </c>
      <c r="F19" s="75"/>
      <c r="G19" s="5"/>
      <c r="H19" s="5"/>
    </row>
    <row r="20" spans="1:8" s="4" customFormat="1">
      <c r="A20" s="29" t="s">
        <v>25</v>
      </c>
      <c r="B20" s="17" t="s">
        <v>32</v>
      </c>
      <c r="C20" s="18" t="s">
        <v>43</v>
      </c>
      <c r="D20" s="20">
        <v>52000</v>
      </c>
      <c r="E20" s="83">
        <v>51750.18</v>
      </c>
      <c r="F20" s="75"/>
      <c r="G20" s="5"/>
      <c r="H20" s="5"/>
    </row>
    <row r="21" spans="1:8" s="4" customFormat="1">
      <c r="A21" s="29" t="s">
        <v>26</v>
      </c>
      <c r="B21" s="30" t="s">
        <v>32</v>
      </c>
      <c r="C21" s="18" t="s">
        <v>43</v>
      </c>
      <c r="D21" s="31">
        <v>6750</v>
      </c>
      <c r="E21" s="84">
        <v>5722.12</v>
      </c>
      <c r="F21" s="75"/>
      <c r="G21" s="5"/>
      <c r="H21" s="5"/>
    </row>
    <row r="22" spans="1:8" s="4" customFormat="1">
      <c r="A22" s="32" t="s">
        <v>28</v>
      </c>
      <c r="B22" s="30" t="s">
        <v>29</v>
      </c>
      <c r="C22" s="18" t="s">
        <v>43</v>
      </c>
      <c r="D22" s="31"/>
      <c r="E22" s="84">
        <v>1649.25</v>
      </c>
      <c r="F22" s="75"/>
      <c r="G22" s="5"/>
      <c r="H22" s="5"/>
    </row>
    <row r="23" spans="1:8" s="4" customFormat="1">
      <c r="A23" s="32" t="s">
        <v>30</v>
      </c>
      <c r="B23" s="30" t="s">
        <v>29</v>
      </c>
      <c r="C23" s="18" t="s">
        <v>43</v>
      </c>
      <c r="D23" s="31"/>
      <c r="E23" s="84">
        <v>5689.12</v>
      </c>
      <c r="F23" s="75"/>
      <c r="G23" s="5"/>
      <c r="H23" s="5"/>
    </row>
    <row r="24" spans="1:8" s="4" customFormat="1">
      <c r="A24" s="32" t="s">
        <v>33</v>
      </c>
      <c r="B24" s="30" t="s">
        <v>32</v>
      </c>
      <c r="C24" s="18" t="s">
        <v>43</v>
      </c>
      <c r="D24" s="31"/>
      <c r="E24" s="84">
        <v>38000</v>
      </c>
      <c r="F24" s="75"/>
      <c r="G24" s="5"/>
      <c r="H24" s="5"/>
    </row>
    <row r="25" spans="1:8" s="4" customFormat="1">
      <c r="A25" s="33" t="s">
        <v>27</v>
      </c>
      <c r="B25" s="30"/>
      <c r="C25" s="18" t="s">
        <v>43</v>
      </c>
      <c r="D25" s="31">
        <v>8000</v>
      </c>
      <c r="E25" s="84"/>
      <c r="F25" s="75"/>
      <c r="G25" s="5"/>
      <c r="H25" s="5"/>
    </row>
    <row r="26" spans="1:8" s="4" customFormat="1">
      <c r="A26" s="34" t="s">
        <v>34</v>
      </c>
      <c r="B26" s="30" t="s">
        <v>35</v>
      </c>
      <c r="C26" s="18" t="s">
        <v>43</v>
      </c>
      <c r="D26" s="35"/>
      <c r="E26" s="84">
        <v>92069.32</v>
      </c>
      <c r="F26" s="75"/>
      <c r="G26" s="5"/>
      <c r="H26" s="5"/>
    </row>
    <row r="27" spans="1:8" s="4" customFormat="1">
      <c r="A27" s="34" t="s">
        <v>36</v>
      </c>
      <c r="B27" s="30" t="s">
        <v>35</v>
      </c>
      <c r="C27" s="18" t="s">
        <v>43</v>
      </c>
      <c r="D27" s="35"/>
      <c r="E27" s="84">
        <v>13860</v>
      </c>
      <c r="F27" s="75"/>
      <c r="G27" s="5"/>
      <c r="H27" s="5"/>
    </row>
    <row r="28" spans="1:8" s="4" customFormat="1">
      <c r="A28" s="34" t="s">
        <v>44</v>
      </c>
      <c r="B28" s="30" t="s">
        <v>45</v>
      </c>
      <c r="C28" s="36" t="s">
        <v>43</v>
      </c>
      <c r="D28" s="35"/>
      <c r="E28" s="84">
        <f>1243.41+527.89+751.29</f>
        <v>2522.59</v>
      </c>
      <c r="F28" s="75"/>
      <c r="G28" s="5"/>
      <c r="H28" s="5"/>
    </row>
    <row r="29" spans="1:8" ht="16.5" thickBot="1">
      <c r="A29" s="37" t="s">
        <v>13</v>
      </c>
      <c r="B29" s="38"/>
      <c r="C29" s="39"/>
      <c r="D29" s="40">
        <f>D8+D9+D13+D14+D15+D16+D17</f>
        <v>19.638040675886792</v>
      </c>
      <c r="E29" s="38">
        <f>E8+E9+E13+E14+E15+E16+E17</f>
        <v>819589.7</v>
      </c>
      <c r="F29" s="76"/>
      <c r="G29" s="5"/>
      <c r="H29" s="59"/>
    </row>
    <row r="30" spans="1:8" s="1" customFormat="1" ht="17.25" customHeight="1">
      <c r="A30" s="42" t="s">
        <v>17</v>
      </c>
      <c r="B30" s="43"/>
      <c r="C30" s="53" t="s">
        <v>43</v>
      </c>
      <c r="D30" s="44"/>
      <c r="E30" s="85">
        <v>55189</v>
      </c>
      <c r="F30" s="77"/>
      <c r="G30" s="41"/>
      <c r="H30" s="55"/>
    </row>
    <row r="31" spans="1:8" s="1" customFormat="1">
      <c r="A31" s="45" t="s">
        <v>20</v>
      </c>
      <c r="B31" s="46"/>
      <c r="C31" s="18" t="s">
        <v>43</v>
      </c>
      <c r="D31" s="47"/>
      <c r="E31" s="86">
        <v>5316</v>
      </c>
      <c r="F31" s="77"/>
      <c r="G31" s="41"/>
      <c r="H31" s="55"/>
    </row>
    <row r="32" spans="1:8" s="1" customFormat="1">
      <c r="A32" s="45" t="s">
        <v>14</v>
      </c>
      <c r="B32" s="46"/>
      <c r="C32" s="18" t="s">
        <v>43</v>
      </c>
      <c r="D32" s="47"/>
      <c r="E32" s="86">
        <f>B5*B6/100</f>
        <v>619386.16680000012</v>
      </c>
      <c r="F32" s="90"/>
      <c r="G32" s="41"/>
      <c r="H32" s="55"/>
    </row>
    <row r="33" spans="1:10" s="4" customFormat="1" ht="32.25" thickBot="1">
      <c r="A33" s="48" t="s">
        <v>31</v>
      </c>
      <c r="B33" s="49"/>
      <c r="C33" s="54" t="s">
        <v>43</v>
      </c>
      <c r="D33" s="50"/>
      <c r="E33" s="87">
        <f>E30+E31+E32-E29</f>
        <v>-139698.53319999983</v>
      </c>
      <c r="F33" s="78"/>
      <c r="G33" s="51"/>
      <c r="H33" s="5"/>
    </row>
    <row r="34" spans="1:10" s="94" customFormat="1">
      <c r="A34" s="100" t="s">
        <v>58</v>
      </c>
      <c r="B34" s="101"/>
      <c r="C34" s="101"/>
      <c r="D34" s="102"/>
      <c r="E34" s="91">
        <v>1668</v>
      </c>
      <c r="F34" s="92"/>
      <c r="G34" s="72"/>
      <c r="H34" s="93"/>
      <c r="I34" s="93"/>
      <c r="J34" s="93"/>
    </row>
    <row r="35" spans="1:10" ht="16.5" thickBot="1">
      <c r="A35" s="88" t="s">
        <v>46</v>
      </c>
      <c r="B35" s="60"/>
      <c r="C35" s="60"/>
      <c r="D35" s="60"/>
      <c r="E35" s="89"/>
      <c r="F35" s="61"/>
    </row>
    <row r="36" spans="1:10">
      <c r="A36" s="62" t="s">
        <v>47</v>
      </c>
      <c r="B36" s="95" t="s">
        <v>48</v>
      </c>
      <c r="C36" s="95" t="s">
        <v>49</v>
      </c>
      <c r="D36" s="97"/>
      <c r="E36" s="98" t="s">
        <v>50</v>
      </c>
      <c r="F36" s="79"/>
    </row>
    <row r="37" spans="1:10" ht="63">
      <c r="A37" s="63"/>
      <c r="B37" s="96"/>
      <c r="C37" s="64" t="s">
        <v>51</v>
      </c>
      <c r="D37" s="64" t="s">
        <v>52</v>
      </c>
      <c r="E37" s="99"/>
      <c r="F37" s="79"/>
    </row>
    <row r="38" spans="1:10">
      <c r="A38" s="65" t="s">
        <v>53</v>
      </c>
      <c r="B38" s="66">
        <f>901756+314109+81129</f>
        <v>1296994</v>
      </c>
      <c r="C38" s="66">
        <f>920105+376924</f>
        <v>1297029</v>
      </c>
      <c r="D38" s="66"/>
      <c r="E38" s="56">
        <f>C38*B6/100</f>
        <v>1258118.1299999999</v>
      </c>
      <c r="F38" s="6"/>
    </row>
    <row r="39" spans="1:10">
      <c r="A39" s="65" t="s">
        <v>54</v>
      </c>
      <c r="B39" s="66">
        <f>80506+135571</f>
        <v>216077</v>
      </c>
      <c r="C39" s="66">
        <f>80487+135296</f>
        <v>215783</v>
      </c>
      <c r="D39" s="66"/>
      <c r="E39" s="56">
        <f>C39*B6/100</f>
        <v>209309.51</v>
      </c>
      <c r="F39" s="6"/>
    </row>
    <row r="40" spans="1:10" ht="16.5" thickBot="1">
      <c r="A40" s="67" t="s">
        <v>55</v>
      </c>
      <c r="B40" s="68">
        <v>87683</v>
      </c>
      <c r="C40" s="68">
        <f>81892+4750</f>
        <v>86642</v>
      </c>
      <c r="D40" s="68">
        <f>228+192</f>
        <v>420</v>
      </c>
      <c r="E40" s="57">
        <f>C40*B6/100</f>
        <v>84042.74</v>
      </c>
      <c r="F40" s="6"/>
    </row>
    <row r="41" spans="1:10" ht="16.5" thickBot="1">
      <c r="A41" s="69" t="s">
        <v>56</v>
      </c>
      <c r="B41" s="70">
        <f>SUM(B38:B40)</f>
        <v>1600754</v>
      </c>
      <c r="C41" s="71">
        <f>SUM(C38:C40)</f>
        <v>1599454</v>
      </c>
      <c r="D41" s="71">
        <f>SUM(D38:D40)</f>
        <v>420</v>
      </c>
      <c r="E41" s="58">
        <f>SUM(E38:E40)</f>
        <v>1551470.38</v>
      </c>
      <c r="F41" s="6"/>
    </row>
    <row r="42" spans="1:10">
      <c r="A42" s="52" t="s">
        <v>15</v>
      </c>
      <c r="B42" s="13"/>
      <c r="C42" s="13"/>
      <c r="E42" s="14"/>
      <c r="F42" s="13"/>
    </row>
    <row r="43" spans="1:10">
      <c r="B43" s="13"/>
      <c r="C43" s="13"/>
      <c r="E43" s="55"/>
      <c r="F43" s="13"/>
    </row>
    <row r="44" spans="1:10">
      <c r="B44" s="13"/>
      <c r="C44" s="13"/>
      <c r="E44" s="55"/>
      <c r="F44" s="13"/>
    </row>
  </sheetData>
  <mergeCells count="4">
    <mergeCell ref="B36:B37"/>
    <mergeCell ref="C36:D36"/>
    <mergeCell ref="E36:E37"/>
    <mergeCell ref="A34:D34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2017-02-15T11:22:54Z</cp:lastPrinted>
  <dcterms:created xsi:type="dcterms:W3CDTF">2016-04-22T06:39:22Z</dcterms:created>
  <dcterms:modified xsi:type="dcterms:W3CDTF">2017-03-20T04:37:56Z</dcterms:modified>
</cp:coreProperties>
</file>