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5" windowWidth="17400" windowHeight="10110"/>
  </bookViews>
  <sheets>
    <sheet name="Лист1" sheetId="1" r:id="rId1"/>
    <sheet name="Лист3" sheetId="3" r:id="rId2"/>
  </sheets>
  <calcPr calcId="125725"/>
</workbook>
</file>

<file path=xl/calcChain.xml><?xml version="1.0" encoding="utf-8"?>
<calcChain xmlns="http://schemas.openxmlformats.org/spreadsheetml/2006/main">
  <c r="D9" i="1"/>
  <c r="D20"/>
  <c r="E13"/>
  <c r="E40"/>
  <c r="C40"/>
  <c r="B40"/>
  <c r="B43" s="1"/>
  <c r="C41"/>
  <c r="E41" s="1"/>
  <c r="B41"/>
  <c r="D42"/>
  <c r="D43" s="1"/>
  <c r="C42"/>
  <c r="E42" s="1"/>
  <c r="D11"/>
  <c r="E43" l="1"/>
  <c r="C43"/>
  <c r="D10"/>
  <c r="D17"/>
  <c r="D14" l="1"/>
  <c r="D13"/>
  <c r="E15"/>
  <c r="E16"/>
  <c r="E18"/>
  <c r="D18" s="1"/>
  <c r="E8"/>
  <c r="E12"/>
  <c r="E33"/>
  <c r="B5" l="1"/>
  <c r="E26"/>
  <c r="E21" s="1"/>
  <c r="D19"/>
  <c r="D21" l="1"/>
  <c r="D31" s="1"/>
  <c r="E34" l="1"/>
  <c r="E9" l="1"/>
  <c r="E31" l="1"/>
  <c r="E35" s="1"/>
</calcChain>
</file>

<file path=xl/sharedStrings.xml><?xml version="1.0" encoding="utf-8"?>
<sst xmlns="http://schemas.openxmlformats.org/spreadsheetml/2006/main" count="96" uniqueCount="62">
  <si>
    <t>Площадь дома на 01/01/2016 г, м2</t>
  </si>
  <si>
    <t>Тариф на 1 кв.м., руб</t>
  </si>
  <si>
    <t>% оплаты собственниками</t>
  </si>
  <si>
    <t>Наименование работ по содержанию общего имущества</t>
  </si>
  <si>
    <t>1.Работы по надлежащему содержанию несущих и ненесущих конструкций</t>
  </si>
  <si>
    <t>2.Работы,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доме, в т.ч.</t>
  </si>
  <si>
    <t xml:space="preserve">*содержание систем вентиляции и дымоудаления </t>
  </si>
  <si>
    <t>*содержание систем внутридомового газового оборудования</t>
  </si>
  <si>
    <t xml:space="preserve">*обслуживание домовых приборов учета </t>
  </si>
  <si>
    <t xml:space="preserve">3.Работы по содержанию помещений, входящих в состав общего имущества в многоквартирном доме, по содержанию земельного участка и по содержанию придомовой территории. </t>
  </si>
  <si>
    <t>4.Работы по обеспечению вывоза твердых бытовых отходов</t>
  </si>
  <si>
    <t xml:space="preserve">5.Работы по обеспечению вывоза ТКО силами ООО УК "Атал".    
</t>
  </si>
  <si>
    <t xml:space="preserve">6.Обеспечение устранения аварий в соответствии с установленными предельными сроками на внутридомовых инженерных системах в многоквартирном доме. </t>
  </si>
  <si>
    <t>итого расходы</t>
  </si>
  <si>
    <t>Оплачено собственниками</t>
  </si>
  <si>
    <t>Администрация ООО УК "Атал"</t>
  </si>
  <si>
    <t>Отчет о выполнении договора управления по содержанию общего имущества дома.</t>
  </si>
  <si>
    <t>Остаток средств на 01/01/2016 г (+ есть средства, -задолженность)</t>
  </si>
  <si>
    <t>март</t>
  </si>
  <si>
    <t>Период</t>
  </si>
  <si>
    <t>ежедневно</t>
  </si>
  <si>
    <t>Поступило прочих доходов от размещения оборудования</t>
  </si>
  <si>
    <t>Чебоксары, ул. Университетская, д.18</t>
  </si>
  <si>
    <t>замена нижней разводки ХВС</t>
  </si>
  <si>
    <t>план</t>
  </si>
  <si>
    <t>факт</t>
  </si>
  <si>
    <t>ремонт теплоузлов</t>
  </si>
  <si>
    <t>окраска газопров.труб</t>
  </si>
  <si>
    <t>обустройство отмостков</t>
  </si>
  <si>
    <t>май</t>
  </si>
  <si>
    <t>установка информстендов в подъезде</t>
  </si>
  <si>
    <t>восстановление подпитки системы отопления</t>
  </si>
  <si>
    <t>8. Обслуживание спецсчета</t>
  </si>
  <si>
    <t>9. окраска МАФ</t>
  </si>
  <si>
    <t>установка сетки над вентшахтой и продухи подвала</t>
  </si>
  <si>
    <t>май, июнь</t>
  </si>
  <si>
    <t>Остаток средств на конец периода (+ есть средства, -задолженность)</t>
  </si>
  <si>
    <t>7.техинвентаризация</t>
  </si>
  <si>
    <t>сентябрь</t>
  </si>
  <si>
    <t>единица измерения работы и услуги</t>
  </si>
  <si>
    <t>Цена выполненной работы и услуги в руб.</t>
  </si>
  <si>
    <t>Стоимость выполн.работы /услуги на 1 кв.м.</t>
  </si>
  <si>
    <t>руб</t>
  </si>
  <si>
    <t>2016 г</t>
  </si>
  <si>
    <t>Кол-во месяцев</t>
  </si>
  <si>
    <t>Начислено за данный период по статье "содержание помещения",руб</t>
  </si>
  <si>
    <t>замена стояка отопления</t>
  </si>
  <si>
    <t>декабрь</t>
  </si>
  <si>
    <t>Отчет по предоставлению коммунальных услуг по жилым помещениям за 2016 г</t>
  </si>
  <si>
    <t>Ресурсоснабжающая организация (РСО)</t>
  </si>
  <si>
    <t>Предоставлено РСО коммунальных услуг</t>
  </si>
  <si>
    <t>Всего начислено Атал</t>
  </si>
  <si>
    <t>Всего оплачено собственниками коммун.услуг</t>
  </si>
  <si>
    <t>жилым помещениям</t>
  </si>
  <si>
    <t>прочие потребит и производ.нужды</t>
  </si>
  <si>
    <t>ООО "Коммун. технол(теплоэнергия и ГВС),руб</t>
  </si>
  <si>
    <t>ОАО "Водоканал" (ХВС и водоотведение), руб</t>
  </si>
  <si>
    <t>Энергосбытовая компания (электроэнергия), квт</t>
  </si>
  <si>
    <t>ИТОГО</t>
  </si>
  <si>
    <t>10.электроизмеритильные работы</t>
  </si>
  <si>
    <t>11.Работы по ремонту общедомового имущества всего, в т.ч.</t>
  </si>
  <si>
    <t>Получено средств от применения повышающего коэффициента к квартирам без ИПУ</t>
  </si>
</sst>
</file>

<file path=xl/styles.xml><?xml version="1.0" encoding="utf-8"?>
<styleSheet xmlns="http://schemas.openxmlformats.org/spreadsheetml/2006/main">
  <numFmts count="1">
    <numFmt numFmtId="43" formatCode="_-* #,##0.00_р_._-;\-* #,##0.00_р_._-;_-* &quot;-&quot;??_р_._-;_-@_-"/>
  </numFmts>
  <fonts count="8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i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9">
    <xf numFmtId="0" fontId="0" fillId="0" borderId="0" xfId="0"/>
    <xf numFmtId="0" fontId="0" fillId="0" borderId="0" xfId="0"/>
    <xf numFmtId="0" fontId="2" fillId="0" borderId="0" xfId="0" applyFont="1" applyAlignment="1">
      <alignment horizontal="center" vertical="top"/>
    </xf>
    <xf numFmtId="0" fontId="2" fillId="0" borderId="0" xfId="0" applyFont="1"/>
    <xf numFmtId="0" fontId="3" fillId="0" borderId="0" xfId="0" applyFont="1" applyFill="1" applyAlignment="1">
      <alignment wrapText="1"/>
    </xf>
    <xf numFmtId="0" fontId="4" fillId="0" borderId="0" xfId="0" applyFont="1" applyFill="1"/>
    <xf numFmtId="1" fontId="4" fillId="0" borderId="0" xfId="0" applyNumberFormat="1" applyFont="1" applyFill="1"/>
    <xf numFmtId="0" fontId="3" fillId="0" borderId="6" xfId="0" applyFont="1" applyFill="1" applyBorder="1" applyAlignment="1">
      <alignment horizontal="center" vertical="top" wrapText="1"/>
    </xf>
    <xf numFmtId="0" fontId="3" fillId="0" borderId="8" xfId="0" applyFont="1" applyFill="1" applyBorder="1" applyAlignment="1">
      <alignment horizontal="center" vertical="top" wrapText="1"/>
    </xf>
    <xf numFmtId="0" fontId="3" fillId="0" borderId="16" xfId="0" applyFont="1" applyFill="1" applyBorder="1" applyAlignment="1">
      <alignment horizontal="center" vertical="top" wrapText="1"/>
    </xf>
    <xf numFmtId="0" fontId="3" fillId="0" borderId="7" xfId="0" applyFont="1" applyFill="1" applyBorder="1" applyAlignment="1">
      <alignment horizontal="center" vertical="top" wrapText="1"/>
    </xf>
    <xf numFmtId="0" fontId="4" fillId="0" borderId="0" xfId="0" applyFont="1"/>
    <xf numFmtId="0" fontId="3" fillId="0" borderId="0" xfId="0" applyFont="1"/>
    <xf numFmtId="0" fontId="3" fillId="0" borderId="0" xfId="0" applyFont="1" applyFill="1"/>
    <xf numFmtId="0" fontId="3" fillId="0" borderId="0" xfId="0" applyFont="1" applyFill="1" applyAlignment="1">
      <alignment horizontal="left" wrapText="1"/>
    </xf>
    <xf numFmtId="0" fontId="4" fillId="0" borderId="0" xfId="0" applyFont="1" applyFill="1" applyAlignment="1">
      <alignment horizontal="center" wrapText="1"/>
    </xf>
    <xf numFmtId="0" fontId="4" fillId="0" borderId="0" xfId="0" applyFont="1" applyFill="1" applyAlignment="1">
      <alignment vertical="top" wrapText="1"/>
    </xf>
    <xf numFmtId="1" fontId="4" fillId="0" borderId="0" xfId="0" applyNumberFormat="1" applyFont="1" applyFill="1" applyAlignment="1">
      <alignment wrapText="1"/>
    </xf>
    <xf numFmtId="0" fontId="3" fillId="0" borderId="0" xfId="0" applyFont="1" applyFill="1" applyAlignment="1">
      <alignment horizontal="center" vertical="top" wrapText="1"/>
    </xf>
    <xf numFmtId="0" fontId="4" fillId="0" borderId="2" xfId="0" applyFont="1" applyFill="1" applyBorder="1" applyAlignment="1">
      <alignment vertical="top" wrapText="1"/>
    </xf>
    <xf numFmtId="0" fontId="4" fillId="0" borderId="3" xfId="0" applyFont="1" applyFill="1" applyBorder="1" applyAlignment="1">
      <alignment vertical="top" wrapText="1"/>
    </xf>
    <xf numFmtId="0" fontId="4" fillId="0" borderId="17" xfId="0" applyFont="1" applyFill="1" applyBorder="1" applyAlignment="1">
      <alignment horizontal="center" vertical="top" wrapText="1"/>
    </xf>
    <xf numFmtId="2" fontId="4" fillId="0" borderId="1" xfId="0" applyNumberFormat="1" applyFont="1" applyFill="1" applyBorder="1" applyAlignment="1">
      <alignment vertical="top" wrapText="1"/>
    </xf>
    <xf numFmtId="1" fontId="4" fillId="0" borderId="1" xfId="0" applyNumberFormat="1" applyFont="1" applyFill="1" applyBorder="1" applyAlignment="1">
      <alignment vertical="top" wrapText="1"/>
    </xf>
    <xf numFmtId="0" fontId="6" fillId="0" borderId="2" xfId="0" applyFont="1" applyFill="1" applyBorder="1" applyAlignment="1">
      <alignment vertical="top" wrapText="1"/>
    </xf>
    <xf numFmtId="0" fontId="4" fillId="0" borderId="11" xfId="0" applyFont="1" applyFill="1" applyBorder="1" applyAlignment="1">
      <alignment vertical="top" wrapText="1"/>
    </xf>
    <xf numFmtId="0" fontId="4" fillId="0" borderId="13" xfId="0" applyFont="1" applyFill="1" applyBorder="1" applyAlignment="1">
      <alignment vertical="top" wrapText="1"/>
    </xf>
    <xf numFmtId="1" fontId="4" fillId="0" borderId="12" xfId="0" applyNumberFormat="1" applyFont="1" applyFill="1" applyBorder="1" applyAlignment="1">
      <alignment vertical="top" wrapText="1"/>
    </xf>
    <xf numFmtId="0" fontId="4" fillId="0" borderId="1" xfId="0" applyFont="1" applyFill="1" applyBorder="1" applyAlignment="1">
      <alignment vertical="top" wrapText="1"/>
    </xf>
    <xf numFmtId="0" fontId="4" fillId="0" borderId="14" xfId="0" applyFont="1" applyFill="1" applyBorder="1" applyAlignment="1">
      <alignment vertical="top" wrapText="1"/>
    </xf>
    <xf numFmtId="0" fontId="4" fillId="0" borderId="15" xfId="0" applyFont="1" applyFill="1" applyBorder="1" applyAlignment="1">
      <alignment vertical="top" wrapText="1"/>
    </xf>
    <xf numFmtId="1" fontId="4" fillId="0" borderId="10" xfId="0" applyNumberFormat="1" applyFont="1" applyFill="1" applyBorder="1" applyAlignment="1">
      <alignment vertical="top" wrapText="1"/>
    </xf>
    <xf numFmtId="0" fontId="3" fillId="0" borderId="6" xfId="0" applyFont="1" applyFill="1" applyBorder="1" applyAlignment="1">
      <alignment vertical="top" wrapText="1"/>
    </xf>
    <xf numFmtId="0" fontId="4" fillId="0" borderId="8" xfId="0" applyFont="1" applyFill="1" applyBorder="1" applyAlignment="1">
      <alignment vertical="top" wrapText="1"/>
    </xf>
    <xf numFmtId="0" fontId="4" fillId="0" borderId="16" xfId="0" applyFont="1" applyFill="1" applyBorder="1" applyAlignment="1">
      <alignment vertical="top" wrapText="1"/>
    </xf>
    <xf numFmtId="2" fontId="3" fillId="0" borderId="7" xfId="0" applyNumberFormat="1" applyFont="1" applyFill="1" applyBorder="1" applyAlignment="1">
      <alignment vertical="top" wrapText="1"/>
    </xf>
    <xf numFmtId="0" fontId="3" fillId="0" borderId="2" xfId="0" applyFont="1" applyFill="1" applyBorder="1" applyAlignment="1">
      <alignment vertical="top" wrapText="1"/>
    </xf>
    <xf numFmtId="0" fontId="4" fillId="0" borderId="17" xfId="0" applyFont="1" applyFill="1" applyBorder="1" applyAlignment="1">
      <alignment vertical="top" wrapText="1"/>
    </xf>
    <xf numFmtId="2" fontId="3" fillId="0" borderId="1" xfId="0" applyNumberFormat="1" applyFont="1" applyFill="1" applyBorder="1" applyAlignment="1">
      <alignment horizontal="center" vertical="top" wrapText="1"/>
    </xf>
    <xf numFmtId="1" fontId="3" fillId="0" borderId="3" xfId="0" applyNumberFormat="1" applyFont="1" applyFill="1" applyBorder="1" applyAlignment="1">
      <alignment horizontal="center" vertical="top" wrapText="1"/>
    </xf>
    <xf numFmtId="0" fontId="3" fillId="0" borderId="11" xfId="0" applyFont="1" applyFill="1" applyBorder="1" applyAlignment="1">
      <alignment vertical="top" wrapText="1"/>
    </xf>
    <xf numFmtId="1" fontId="3" fillId="0" borderId="13" xfId="0" applyNumberFormat="1" applyFont="1" applyFill="1" applyBorder="1" applyAlignment="1">
      <alignment vertical="top" wrapText="1"/>
    </xf>
    <xf numFmtId="1" fontId="3" fillId="0" borderId="3" xfId="0" applyNumberFormat="1" applyFont="1" applyFill="1" applyBorder="1" applyAlignment="1">
      <alignment vertical="top" wrapText="1"/>
    </xf>
    <xf numFmtId="0" fontId="3" fillId="0" borderId="9" xfId="0" applyFont="1" applyFill="1" applyBorder="1" applyAlignment="1">
      <alignment vertical="top" wrapText="1"/>
    </xf>
    <xf numFmtId="1" fontId="4" fillId="0" borderId="5" xfId="0" applyNumberFormat="1" applyFont="1" applyFill="1" applyBorder="1" applyAlignment="1">
      <alignment vertical="top" wrapText="1"/>
    </xf>
    <xf numFmtId="0" fontId="4" fillId="0" borderId="18" xfId="0" applyFont="1" applyFill="1" applyBorder="1" applyAlignment="1">
      <alignment horizontal="center" vertical="top" wrapText="1"/>
    </xf>
    <xf numFmtId="1" fontId="3" fillId="0" borderId="0" xfId="0" applyNumberFormat="1" applyFont="1" applyFill="1"/>
    <xf numFmtId="0" fontId="6" fillId="0" borderId="0" xfId="0" applyFont="1" applyFill="1" applyAlignment="1">
      <alignment wrapText="1"/>
    </xf>
    <xf numFmtId="0" fontId="6" fillId="0" borderId="6" xfId="0" applyFont="1" applyFill="1" applyBorder="1" applyAlignment="1">
      <alignment wrapText="1"/>
    </xf>
    <xf numFmtId="0" fontId="6" fillId="0" borderId="8" xfId="0" applyFont="1" applyFill="1" applyBorder="1" applyAlignment="1">
      <alignment vertical="top" wrapText="1"/>
    </xf>
    <xf numFmtId="0" fontId="4" fillId="0" borderId="16" xfId="0" applyFont="1" applyFill="1" applyBorder="1" applyAlignment="1">
      <alignment horizontal="center" vertical="top" wrapText="1"/>
    </xf>
    <xf numFmtId="2" fontId="6" fillId="0" borderId="7" xfId="0" applyNumberFormat="1" applyFont="1" applyFill="1" applyBorder="1" applyAlignment="1">
      <alignment vertical="top" wrapText="1"/>
    </xf>
    <xf numFmtId="0" fontId="6" fillId="0" borderId="2" xfId="0" applyFont="1" applyFill="1" applyBorder="1" applyAlignment="1">
      <alignment wrapText="1"/>
    </xf>
    <xf numFmtId="0" fontId="6" fillId="0" borderId="3" xfId="0" applyFont="1" applyFill="1" applyBorder="1" applyAlignment="1">
      <alignment vertical="top" wrapText="1"/>
    </xf>
    <xf numFmtId="2" fontId="6" fillId="0" borderId="1" xfId="0" applyNumberFormat="1" applyFont="1" applyFill="1" applyBorder="1" applyAlignment="1">
      <alignment vertical="top" wrapText="1"/>
    </xf>
    <xf numFmtId="1" fontId="6" fillId="0" borderId="3" xfId="1" applyNumberFormat="1" applyFont="1" applyFill="1" applyBorder="1" applyAlignment="1">
      <alignment vertical="top" wrapText="1"/>
    </xf>
    <xf numFmtId="0" fontId="7" fillId="0" borderId="9" xfId="0" applyFont="1" applyFill="1" applyBorder="1" applyAlignment="1">
      <alignment wrapText="1"/>
    </xf>
    <xf numFmtId="0" fontId="7" fillId="0" borderId="5" xfId="0" applyFont="1" applyFill="1" applyBorder="1" applyAlignment="1">
      <alignment vertical="top" wrapText="1"/>
    </xf>
    <xf numFmtId="2" fontId="7" fillId="0" borderId="4" xfId="0" applyNumberFormat="1" applyFont="1" applyFill="1" applyBorder="1" applyAlignment="1">
      <alignment vertical="top" wrapText="1"/>
    </xf>
    <xf numFmtId="1" fontId="7" fillId="0" borderId="5" xfId="1" applyNumberFormat="1" applyFont="1" applyFill="1" applyBorder="1" applyAlignment="1">
      <alignment vertical="top" wrapText="1"/>
    </xf>
    <xf numFmtId="0" fontId="7" fillId="0" borderId="0" xfId="0" applyFont="1" applyFill="1" applyAlignment="1">
      <alignment wrapText="1"/>
    </xf>
    <xf numFmtId="0" fontId="4" fillId="0" borderId="0" xfId="0" applyFont="1" applyFill="1" applyBorder="1" applyAlignment="1">
      <alignment vertical="top" wrapText="1"/>
    </xf>
    <xf numFmtId="0" fontId="3" fillId="0" borderId="0" xfId="0" applyFont="1" applyAlignment="1">
      <alignment horizontal="center" vertical="top"/>
    </xf>
    <xf numFmtId="2" fontId="4" fillId="0" borderId="12" xfId="0" applyNumberFormat="1" applyFont="1" applyFill="1" applyBorder="1" applyAlignment="1">
      <alignment vertical="top" wrapText="1"/>
    </xf>
    <xf numFmtId="2" fontId="4" fillId="0" borderId="10" xfId="0" applyNumberFormat="1" applyFont="1" applyFill="1" applyBorder="1" applyAlignment="1">
      <alignment vertical="top" wrapText="1"/>
    </xf>
    <xf numFmtId="2" fontId="3" fillId="0" borderId="4" xfId="0" applyNumberFormat="1" applyFont="1" applyFill="1" applyBorder="1" applyAlignment="1">
      <alignment vertical="top" wrapText="1"/>
    </xf>
    <xf numFmtId="0" fontId="4" fillId="0" borderId="0" xfId="0" applyFont="1" applyFill="1" applyAlignment="1">
      <alignment wrapText="1"/>
    </xf>
    <xf numFmtId="0" fontId="4" fillId="0" borderId="0" xfId="0" applyFont="1" applyFill="1" applyBorder="1" applyAlignment="1"/>
    <xf numFmtId="0" fontId="4" fillId="0" borderId="1" xfId="0" applyNumberFormat="1" applyFont="1" applyFill="1" applyBorder="1" applyAlignment="1">
      <alignment horizontal="center" vertical="top" wrapText="1"/>
    </xf>
    <xf numFmtId="1" fontId="4" fillId="0" borderId="1" xfId="1" applyNumberFormat="1" applyFont="1" applyFill="1" applyBorder="1" applyAlignment="1">
      <alignment vertical="top"/>
    </xf>
    <xf numFmtId="1" fontId="4" fillId="0" borderId="3" xfId="0" applyNumberFormat="1" applyFont="1" applyFill="1" applyBorder="1"/>
    <xf numFmtId="1" fontId="4" fillId="0" borderId="12" xfId="1" applyNumberFormat="1" applyFont="1" applyFill="1" applyBorder="1" applyAlignment="1">
      <alignment vertical="top"/>
    </xf>
    <xf numFmtId="1" fontId="3" fillId="0" borderId="20" xfId="0" applyNumberFormat="1" applyFont="1" applyFill="1" applyBorder="1" applyAlignment="1">
      <alignment vertical="top"/>
    </xf>
    <xf numFmtId="1" fontId="3" fillId="0" borderId="21" xfId="0" applyNumberFormat="1" applyFont="1" applyFill="1" applyBorder="1"/>
    <xf numFmtId="1" fontId="3" fillId="0" borderId="0" xfId="0" applyNumberFormat="1" applyFont="1" applyFill="1" applyAlignment="1">
      <alignment wrapText="1"/>
    </xf>
    <xf numFmtId="1" fontId="3" fillId="0" borderId="8" xfId="0" applyNumberFormat="1" applyFont="1" applyFill="1" applyBorder="1" applyAlignment="1">
      <alignment vertical="top" wrapText="1"/>
    </xf>
    <xf numFmtId="1" fontId="6" fillId="0" borderId="8" xfId="1" applyNumberFormat="1" applyFont="1" applyFill="1" applyBorder="1" applyAlignment="1">
      <alignment vertical="top" wrapText="1"/>
    </xf>
    <xf numFmtId="0" fontId="3" fillId="0" borderId="0" xfId="0" applyNumberFormat="1" applyFont="1" applyFill="1" applyBorder="1" applyAlignment="1">
      <alignment vertical="top"/>
    </xf>
    <xf numFmtId="0" fontId="4" fillId="0" borderId="6" xfId="0" applyNumberFormat="1" applyFont="1" applyFill="1" applyBorder="1" applyAlignment="1">
      <alignment horizontal="center" vertical="top" wrapText="1"/>
    </xf>
    <xf numFmtId="0" fontId="5" fillId="0" borderId="2" xfId="0" applyFont="1" applyFill="1" applyBorder="1" applyAlignment="1">
      <alignment wrapText="1"/>
    </xf>
    <xf numFmtId="0" fontId="4" fillId="0" borderId="2" xfId="0" applyNumberFormat="1" applyFont="1" applyFill="1" applyBorder="1" applyAlignment="1">
      <alignment vertical="top" wrapText="1"/>
    </xf>
    <xf numFmtId="0" fontId="4" fillId="0" borderId="11" xfId="0" applyNumberFormat="1" applyFont="1" applyFill="1" applyBorder="1" applyAlignment="1">
      <alignment vertical="top" wrapText="1"/>
    </xf>
    <xf numFmtId="0" fontId="3" fillId="0" borderId="19" xfId="0" applyFont="1" applyFill="1" applyBorder="1" applyAlignment="1">
      <alignment wrapText="1"/>
    </xf>
    <xf numFmtId="1" fontId="3" fillId="0" borderId="20" xfId="0" applyNumberFormat="1" applyFont="1" applyFill="1" applyBorder="1"/>
    <xf numFmtId="0" fontId="4" fillId="0" borderId="0" xfId="0" applyFont="1" applyFill="1" applyAlignment="1">
      <alignment wrapText="1"/>
    </xf>
    <xf numFmtId="1" fontId="3" fillId="0" borderId="4" xfId="0" applyNumberFormat="1" applyFont="1" applyFill="1" applyBorder="1" applyAlignment="1">
      <alignment vertical="top" wrapText="1"/>
    </xf>
    <xf numFmtId="0" fontId="7" fillId="0" borderId="3" xfId="0" applyFont="1" applyFill="1" applyBorder="1" applyAlignment="1">
      <alignment vertical="top" wrapText="1"/>
    </xf>
    <xf numFmtId="0" fontId="6" fillId="0" borderId="0" xfId="0" applyFont="1" applyFill="1" applyBorder="1" applyAlignment="1">
      <alignment wrapText="1"/>
    </xf>
    <xf numFmtId="0" fontId="4" fillId="0" borderId="0" xfId="0" applyFont="1" applyFill="1" applyBorder="1" applyAlignment="1">
      <alignment wrapText="1"/>
    </xf>
    <xf numFmtId="0" fontId="4" fillId="0" borderId="0" xfId="0" applyFont="1" applyBorder="1"/>
    <xf numFmtId="0" fontId="0" fillId="0" borderId="0" xfId="0" applyBorder="1"/>
    <xf numFmtId="0" fontId="4" fillId="0" borderId="7" xfId="0" applyNumberFormat="1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/>
    </xf>
    <xf numFmtId="0" fontId="4" fillId="0" borderId="7" xfId="0" applyFont="1" applyFill="1" applyBorder="1" applyAlignment="1">
      <alignment horizontal="center" vertical="top" wrapText="1"/>
    </xf>
    <xf numFmtId="0" fontId="4" fillId="0" borderId="8" xfId="0" applyNumberFormat="1" applyFont="1" applyFill="1" applyBorder="1" applyAlignment="1">
      <alignment horizontal="center" vertical="top" wrapText="1"/>
    </xf>
    <xf numFmtId="0" fontId="4" fillId="0" borderId="3" xfId="0" applyFont="1" applyFill="1" applyBorder="1" applyAlignment="1"/>
    <xf numFmtId="0" fontId="6" fillId="0" borderId="22" xfId="0" applyFont="1" applyFill="1" applyBorder="1" applyAlignment="1">
      <alignment wrapText="1"/>
    </xf>
    <xf numFmtId="0" fontId="0" fillId="0" borderId="23" xfId="0" applyBorder="1" applyAlignment="1">
      <alignment wrapText="1"/>
    </xf>
    <xf numFmtId="0" fontId="0" fillId="0" borderId="24" xfId="0" applyBorder="1" applyAlignment="1">
      <alignment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E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5"/>
  <sheetViews>
    <sheetView tabSelected="1" topLeftCell="A21" workbookViewId="0">
      <selection sqref="A1:E44"/>
    </sheetView>
  </sheetViews>
  <sheetFormatPr defaultRowHeight="15.75"/>
  <cols>
    <col min="1" max="1" width="70.85546875" style="66" customWidth="1"/>
    <col min="2" max="3" width="12.140625" style="66" customWidth="1"/>
    <col min="4" max="4" width="13.140625" style="66" customWidth="1"/>
    <col min="5" max="5" width="14.28515625" style="16" customWidth="1"/>
    <col min="6" max="6" width="9.85546875" style="66" bestFit="1" customWidth="1"/>
    <col min="7" max="7" width="9.140625" style="11"/>
  </cols>
  <sheetData>
    <row r="1" spans="1:7" ht="31.5">
      <c r="A1" s="14" t="s">
        <v>16</v>
      </c>
      <c r="C1" s="66" t="s">
        <v>43</v>
      </c>
      <c r="D1" s="15" t="s">
        <v>44</v>
      </c>
      <c r="E1" s="15">
        <v>12</v>
      </c>
    </row>
    <row r="2" spans="1:7">
      <c r="A2" s="4" t="s">
        <v>22</v>
      </c>
      <c r="D2" s="16"/>
    </row>
    <row r="3" spans="1:7">
      <c r="A3" s="66" t="s">
        <v>0</v>
      </c>
      <c r="B3" s="66">
        <v>3275.5</v>
      </c>
    </row>
    <row r="4" spans="1:7">
      <c r="A4" s="66" t="s">
        <v>1</v>
      </c>
      <c r="B4" s="66">
        <v>17.22</v>
      </c>
      <c r="D4" s="16"/>
    </row>
    <row r="5" spans="1:7">
      <c r="A5" s="66" t="s">
        <v>45</v>
      </c>
      <c r="B5" s="74">
        <f>B3*B4*E1</f>
        <v>676849.32</v>
      </c>
      <c r="C5" s="17"/>
      <c r="D5" s="17"/>
    </row>
    <row r="6" spans="1:7" ht="16.5" thickBot="1">
      <c r="A6" s="66" t="s">
        <v>2</v>
      </c>
      <c r="B6" s="66">
        <v>100</v>
      </c>
    </row>
    <row r="7" spans="1:7" s="2" customFormat="1" ht="66" customHeight="1">
      <c r="A7" s="7" t="s">
        <v>3</v>
      </c>
      <c r="B7" s="8" t="s">
        <v>19</v>
      </c>
      <c r="C7" s="9" t="s">
        <v>39</v>
      </c>
      <c r="D7" s="10" t="s">
        <v>41</v>
      </c>
      <c r="E7" s="10" t="s">
        <v>40</v>
      </c>
      <c r="F7" s="18"/>
      <c r="G7" s="62"/>
    </row>
    <row r="8" spans="1:7" ht="31.5">
      <c r="A8" s="19" t="s">
        <v>4</v>
      </c>
      <c r="B8" s="20" t="s">
        <v>20</v>
      </c>
      <c r="C8" s="21" t="s">
        <v>42</v>
      </c>
      <c r="D8" s="22">
        <v>0.87</v>
      </c>
      <c r="E8" s="23">
        <f>D8*B3*E1</f>
        <v>34196.22</v>
      </c>
    </row>
    <row r="9" spans="1:7" ht="47.25">
      <c r="A9" s="19" t="s">
        <v>5</v>
      </c>
      <c r="B9" s="20" t="s">
        <v>20</v>
      </c>
      <c r="C9" s="21" t="s">
        <v>42</v>
      </c>
      <c r="D9" s="22">
        <f>4.7+D10+D11+D12</f>
        <v>5.147538798147866</v>
      </c>
      <c r="E9" s="23">
        <f>D9*E1*B3</f>
        <v>202329.16</v>
      </c>
    </row>
    <row r="10" spans="1:7">
      <c r="A10" s="24" t="s">
        <v>6</v>
      </c>
      <c r="B10" s="20"/>
      <c r="C10" s="21" t="s">
        <v>42</v>
      </c>
      <c r="D10" s="22">
        <f>E10/E1/B3</f>
        <v>0.22439322240879256</v>
      </c>
      <c r="E10" s="23">
        <v>8820</v>
      </c>
    </row>
    <row r="11" spans="1:7">
      <c r="A11" s="24" t="s">
        <v>7</v>
      </c>
      <c r="B11" s="20"/>
      <c r="C11" s="21" t="s">
        <v>42</v>
      </c>
      <c r="D11" s="22">
        <f>E11/E1/B3</f>
        <v>6.3145575739072923E-2</v>
      </c>
      <c r="E11" s="23">
        <v>2482</v>
      </c>
    </row>
    <row r="12" spans="1:7">
      <c r="A12" s="24" t="s">
        <v>8</v>
      </c>
      <c r="B12" s="20"/>
      <c r="C12" s="21" t="s">
        <v>42</v>
      </c>
      <c r="D12" s="22">
        <v>0.16</v>
      </c>
      <c r="E12" s="23">
        <f>D12*B3*E1</f>
        <v>6288.9600000000009</v>
      </c>
    </row>
    <row r="13" spans="1:7" ht="47.25">
      <c r="A13" s="19" t="s">
        <v>9</v>
      </c>
      <c r="B13" s="20" t="s">
        <v>20</v>
      </c>
      <c r="C13" s="21" t="s">
        <v>42</v>
      </c>
      <c r="D13" s="22">
        <f>E13/E1/B3</f>
        <v>3.7353686460082427</v>
      </c>
      <c r="E13" s="23">
        <f>5098*2.4*E1</f>
        <v>146822.39999999999</v>
      </c>
    </row>
    <row r="14" spans="1:7">
      <c r="A14" s="19" t="s">
        <v>10</v>
      </c>
      <c r="B14" s="20" t="s">
        <v>20</v>
      </c>
      <c r="C14" s="21" t="s">
        <v>42</v>
      </c>
      <c r="D14" s="22">
        <f>E14/E1/B3</f>
        <v>1.1495191573805525</v>
      </c>
      <c r="E14" s="23">
        <v>45183</v>
      </c>
    </row>
    <row r="15" spans="1:7" ht="18" customHeight="1">
      <c r="A15" s="19" t="s">
        <v>11</v>
      </c>
      <c r="B15" s="20" t="s">
        <v>20</v>
      </c>
      <c r="C15" s="21" t="s">
        <v>42</v>
      </c>
      <c r="D15" s="22">
        <v>0.43</v>
      </c>
      <c r="E15" s="23">
        <f>D15*E1*B3</f>
        <v>16901.580000000002</v>
      </c>
    </row>
    <row r="16" spans="1:7" ht="47.25">
      <c r="A16" s="19" t="s">
        <v>12</v>
      </c>
      <c r="B16" s="20" t="s">
        <v>20</v>
      </c>
      <c r="C16" s="21" t="s">
        <v>42</v>
      </c>
      <c r="D16" s="22">
        <v>0.44</v>
      </c>
      <c r="E16" s="23">
        <f>D16*E1*B3</f>
        <v>17294.64</v>
      </c>
    </row>
    <row r="17" spans="1:7">
      <c r="A17" s="25" t="s">
        <v>37</v>
      </c>
      <c r="B17" s="26" t="s">
        <v>38</v>
      </c>
      <c r="C17" s="21" t="s">
        <v>42</v>
      </c>
      <c r="D17" s="63">
        <f>E17/E1/B3</f>
        <v>3.5439881951864857E-2</v>
      </c>
      <c r="E17" s="27">
        <v>1393</v>
      </c>
    </row>
    <row r="18" spans="1:7" s="1" customFormat="1">
      <c r="A18" s="28" t="s">
        <v>32</v>
      </c>
      <c r="B18" s="28" t="s">
        <v>20</v>
      </c>
      <c r="C18" s="21" t="s">
        <v>42</v>
      </c>
      <c r="D18" s="22">
        <f>E18/E1/B3</f>
        <v>0.15000000000000002</v>
      </c>
      <c r="E18" s="23">
        <f>0.18*B3*(E1-2)</f>
        <v>5895.9000000000005</v>
      </c>
      <c r="F18" s="66"/>
      <c r="G18" s="5"/>
    </row>
    <row r="19" spans="1:7" s="1" customFormat="1">
      <c r="A19" s="29" t="s">
        <v>33</v>
      </c>
      <c r="B19" s="30" t="s">
        <v>29</v>
      </c>
      <c r="C19" s="21" t="s">
        <v>42</v>
      </c>
      <c r="D19" s="64">
        <f>E19/B3/E1</f>
        <v>4.1096270289523222E-2</v>
      </c>
      <c r="E19" s="31">
        <v>1615.33</v>
      </c>
      <c r="F19" s="66"/>
      <c r="G19" s="5"/>
    </row>
    <row r="20" spans="1:7" s="1" customFormat="1" ht="16.5" thickBot="1">
      <c r="A20" s="19" t="s">
        <v>59</v>
      </c>
      <c r="B20" s="20"/>
      <c r="C20" s="21" t="s">
        <v>42</v>
      </c>
      <c r="D20" s="22">
        <f>E20/E1/B3</f>
        <v>8.3702233755660715E-2</v>
      </c>
      <c r="E20" s="23">
        <v>3290</v>
      </c>
      <c r="F20" s="84"/>
      <c r="G20" s="11"/>
    </row>
    <row r="21" spans="1:7" s="1" customFormat="1">
      <c r="A21" s="32" t="s">
        <v>60</v>
      </c>
      <c r="B21" s="33"/>
      <c r="C21" s="34"/>
      <c r="D21" s="35">
        <f>E21/E1/B3</f>
        <v>5.4990897064061466</v>
      </c>
      <c r="E21" s="75">
        <f>E23+E24+E25+E26+E27+E28+E30+E29</f>
        <v>216147.22</v>
      </c>
      <c r="F21" s="66"/>
      <c r="G21" s="11"/>
    </row>
    <row r="22" spans="1:7" s="1" customFormat="1">
      <c r="A22" s="36"/>
      <c r="B22" s="20"/>
      <c r="C22" s="37"/>
      <c r="D22" s="38" t="s">
        <v>24</v>
      </c>
      <c r="E22" s="39" t="s">
        <v>25</v>
      </c>
      <c r="F22" s="66"/>
      <c r="G22" s="11"/>
    </row>
    <row r="23" spans="1:7" s="3" customFormat="1">
      <c r="A23" s="40" t="s">
        <v>26</v>
      </c>
      <c r="B23" s="26"/>
      <c r="C23" s="21" t="s">
        <v>42</v>
      </c>
      <c r="D23" s="27">
        <v>4000</v>
      </c>
      <c r="E23" s="41"/>
      <c r="F23" s="4"/>
      <c r="G23" s="12"/>
    </row>
    <row r="24" spans="1:7" s="3" customFormat="1">
      <c r="A24" s="36" t="s">
        <v>27</v>
      </c>
      <c r="B24" s="20" t="s">
        <v>29</v>
      </c>
      <c r="C24" s="21" t="s">
        <v>42</v>
      </c>
      <c r="D24" s="23">
        <v>7500</v>
      </c>
      <c r="E24" s="42">
        <v>6900</v>
      </c>
      <c r="F24" s="4"/>
      <c r="G24" s="12"/>
    </row>
    <row r="25" spans="1:7" s="3" customFormat="1">
      <c r="A25" s="36" t="s">
        <v>28</v>
      </c>
      <c r="B25" s="20"/>
      <c r="C25" s="21" t="s">
        <v>42</v>
      </c>
      <c r="D25" s="23">
        <v>105000</v>
      </c>
      <c r="E25" s="42"/>
      <c r="F25" s="4"/>
      <c r="G25" s="12"/>
    </row>
    <row r="26" spans="1:7" s="3" customFormat="1">
      <c r="A26" s="36" t="s">
        <v>34</v>
      </c>
      <c r="B26" s="26" t="s">
        <v>35</v>
      </c>
      <c r="C26" s="21" t="s">
        <v>42</v>
      </c>
      <c r="D26" s="27">
        <v>4050</v>
      </c>
      <c r="E26" s="41">
        <f>1415.27+3123.51</f>
        <v>4538.7800000000007</v>
      </c>
      <c r="F26" s="4"/>
      <c r="G26" s="12"/>
    </row>
    <row r="27" spans="1:7" s="3" customFormat="1">
      <c r="A27" s="40" t="s">
        <v>31</v>
      </c>
      <c r="B27" s="26" t="s">
        <v>29</v>
      </c>
      <c r="C27" s="21" t="s">
        <v>42</v>
      </c>
      <c r="D27" s="27"/>
      <c r="E27" s="41">
        <v>1860.9</v>
      </c>
      <c r="F27" s="4"/>
      <c r="G27" s="13"/>
    </row>
    <row r="28" spans="1:7" s="3" customFormat="1">
      <c r="A28" s="40" t="s">
        <v>30</v>
      </c>
      <c r="B28" s="26" t="s">
        <v>29</v>
      </c>
      <c r="C28" s="21" t="s">
        <v>42</v>
      </c>
      <c r="D28" s="27"/>
      <c r="E28" s="41">
        <v>3413.69</v>
      </c>
      <c r="F28" s="4"/>
      <c r="G28" s="13"/>
    </row>
    <row r="29" spans="1:7" s="3" customFormat="1">
      <c r="A29" s="40" t="s">
        <v>46</v>
      </c>
      <c r="B29" s="26" t="s">
        <v>47</v>
      </c>
      <c r="C29" s="21" t="s">
        <v>42</v>
      </c>
      <c r="D29" s="27"/>
      <c r="E29" s="41">
        <v>1202.7</v>
      </c>
      <c r="F29" s="4"/>
      <c r="G29" s="13"/>
    </row>
    <row r="30" spans="1:7" s="3" customFormat="1">
      <c r="A30" s="36" t="s">
        <v>23</v>
      </c>
      <c r="B30" s="20" t="s">
        <v>18</v>
      </c>
      <c r="C30" s="21" t="s">
        <v>42</v>
      </c>
      <c r="D30" s="23">
        <v>142500</v>
      </c>
      <c r="E30" s="42">
        <v>198231.15</v>
      </c>
      <c r="F30" s="4"/>
      <c r="G30" s="12"/>
    </row>
    <row r="31" spans="1:7" ht="16.5" thickBot="1">
      <c r="A31" s="43" t="s">
        <v>13</v>
      </c>
      <c r="B31" s="44"/>
      <c r="C31" s="45" t="s">
        <v>42</v>
      </c>
      <c r="D31" s="65">
        <f>D8+D9+D13+D14+D15+D16+D17+D21+D18+D19+D20</f>
        <v>17.58175469393985</v>
      </c>
      <c r="E31" s="85">
        <f>E8+E9+E13+E14+E15+E16+E17+E21+E18+E19+E20</f>
        <v>691068.45000000007</v>
      </c>
      <c r="F31" s="4"/>
      <c r="G31" s="46"/>
    </row>
    <row r="32" spans="1:7" s="1" customFormat="1" ht="18.75" customHeight="1">
      <c r="A32" s="48" t="s">
        <v>17</v>
      </c>
      <c r="B32" s="49"/>
      <c r="C32" s="50" t="s">
        <v>42</v>
      </c>
      <c r="D32" s="51"/>
      <c r="E32" s="76">
        <v>103914</v>
      </c>
      <c r="F32" s="47"/>
      <c r="G32" s="11"/>
    </row>
    <row r="33" spans="1:10" s="1" customFormat="1">
      <c r="A33" s="52" t="s">
        <v>21</v>
      </c>
      <c r="B33" s="53"/>
      <c r="C33" s="21" t="s">
        <v>42</v>
      </c>
      <c r="D33" s="54"/>
      <c r="E33" s="55">
        <f>780*E1</f>
        <v>9360</v>
      </c>
      <c r="F33" s="47"/>
      <c r="G33" s="11"/>
    </row>
    <row r="34" spans="1:10" s="1" customFormat="1">
      <c r="A34" s="52" t="s">
        <v>14</v>
      </c>
      <c r="B34" s="53"/>
      <c r="C34" s="21" t="s">
        <v>42</v>
      </c>
      <c r="D34" s="54"/>
      <c r="E34" s="55">
        <f>B5*B6/100</f>
        <v>676849.32</v>
      </c>
      <c r="F34" s="47"/>
      <c r="G34" s="11"/>
    </row>
    <row r="35" spans="1:10" s="3" customFormat="1" ht="32.25" thickBot="1">
      <c r="A35" s="56" t="s">
        <v>36</v>
      </c>
      <c r="B35" s="57"/>
      <c r="C35" s="45" t="s">
        <v>42</v>
      </c>
      <c r="D35" s="58"/>
      <c r="E35" s="59">
        <f>E32+E33+E34-E31</f>
        <v>99054.869999999879</v>
      </c>
      <c r="F35" s="60"/>
      <c r="G35" s="12"/>
    </row>
    <row r="36" spans="1:10" s="90" customFormat="1">
      <c r="A36" s="96" t="s">
        <v>61</v>
      </c>
      <c r="B36" s="97"/>
      <c r="C36" s="97"/>
      <c r="D36" s="98"/>
      <c r="E36" s="86">
        <v>1370</v>
      </c>
      <c r="F36" s="87"/>
      <c r="G36" s="88"/>
      <c r="H36" s="89"/>
      <c r="I36" s="89"/>
      <c r="J36" s="89"/>
    </row>
    <row r="37" spans="1:10" ht="16.5" thickBot="1">
      <c r="A37" s="77" t="s">
        <v>48</v>
      </c>
      <c r="B37" s="77"/>
      <c r="C37" s="77"/>
      <c r="D37" s="77"/>
      <c r="E37" s="67"/>
      <c r="F37" s="67"/>
    </row>
    <row r="38" spans="1:10">
      <c r="A38" s="78" t="s">
        <v>49</v>
      </c>
      <c r="B38" s="91" t="s">
        <v>50</v>
      </c>
      <c r="C38" s="91" t="s">
        <v>51</v>
      </c>
      <c r="D38" s="93"/>
      <c r="E38" s="94" t="s">
        <v>52</v>
      </c>
      <c r="F38" s="5"/>
    </row>
    <row r="39" spans="1:10" ht="63">
      <c r="A39" s="79"/>
      <c r="B39" s="92"/>
      <c r="C39" s="68" t="s">
        <v>53</v>
      </c>
      <c r="D39" s="68" t="s">
        <v>54</v>
      </c>
      <c r="E39" s="95"/>
      <c r="F39" s="5"/>
    </row>
    <row r="40" spans="1:10">
      <c r="A40" s="80" t="s">
        <v>55</v>
      </c>
      <c r="B40" s="69">
        <f>794484+313519+40697</f>
        <v>1148700</v>
      </c>
      <c r="C40" s="69">
        <f>811948+336683</f>
        <v>1148631</v>
      </c>
      <c r="D40" s="69"/>
      <c r="E40" s="70">
        <f>C40*B6/100</f>
        <v>1148631</v>
      </c>
      <c r="F40" s="6"/>
    </row>
    <row r="41" spans="1:10">
      <c r="A41" s="80" t="s">
        <v>56</v>
      </c>
      <c r="B41" s="69">
        <f>72158+124845</f>
        <v>197003</v>
      </c>
      <c r="C41" s="69">
        <f>72141+124578</f>
        <v>196719</v>
      </c>
      <c r="D41" s="69"/>
      <c r="E41" s="70">
        <f>C41*B6/100</f>
        <v>196719</v>
      </c>
      <c r="F41" s="6"/>
    </row>
    <row r="42" spans="1:10" ht="16.5" thickBot="1">
      <c r="A42" s="81" t="s">
        <v>57</v>
      </c>
      <c r="B42" s="71">
        <v>91058</v>
      </c>
      <c r="C42" s="71">
        <f>83633+6717</f>
        <v>90350</v>
      </c>
      <c r="D42" s="71">
        <f>636+79</f>
        <v>715</v>
      </c>
      <c r="E42" s="70">
        <f>C42*B6/100</f>
        <v>90350</v>
      </c>
      <c r="F42" s="6"/>
    </row>
    <row r="43" spans="1:10" ht="16.5" thickBot="1">
      <c r="A43" s="82" t="s">
        <v>58</v>
      </c>
      <c r="B43" s="72">
        <f>SUM(B40:B42)</f>
        <v>1436761</v>
      </c>
      <c r="C43" s="83">
        <f>SUM(C40:C42)</f>
        <v>1435700</v>
      </c>
      <c r="D43" s="83">
        <f>SUM(D40:D42)</f>
        <v>715</v>
      </c>
      <c r="E43" s="73">
        <f>SUM(E40:E42)</f>
        <v>1435700</v>
      </c>
      <c r="F43" s="6"/>
    </row>
    <row r="44" spans="1:10">
      <c r="A44" s="61" t="s">
        <v>15</v>
      </c>
      <c r="B44" s="16"/>
      <c r="C44" s="16"/>
      <c r="E44" s="17"/>
    </row>
    <row r="45" spans="1:10">
      <c r="B45" s="16"/>
      <c r="C45" s="16"/>
      <c r="E45" s="66"/>
    </row>
  </sheetData>
  <mergeCells count="4">
    <mergeCell ref="B38:B39"/>
    <mergeCell ref="C38:D38"/>
    <mergeCell ref="E38:E39"/>
    <mergeCell ref="A36:D36"/>
  </mergeCells>
  <pageMargins left="0.31496062992125984" right="0.31496062992125984" top="0.35433070866141736" bottom="0.35433070866141736" header="0.31496062992125984" footer="0.31496062992125984"/>
  <pageSetup paperSize="9" scale="6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Лист3</vt:lpstr>
    </vt:vector>
  </TitlesOfParts>
  <Company>Krokoz™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2017-02-15T11:46:40Z</cp:lastPrinted>
  <dcterms:created xsi:type="dcterms:W3CDTF">2016-04-22T06:39:22Z</dcterms:created>
  <dcterms:modified xsi:type="dcterms:W3CDTF">2017-03-20T04:41:23Z</dcterms:modified>
</cp:coreProperties>
</file>