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4"/>
  <c r="C39" l="1"/>
  <c r="E39" s="1"/>
  <c r="B39"/>
  <c r="C40"/>
  <c r="E40" s="1"/>
  <c r="B40"/>
  <c r="D41"/>
  <c r="D42" s="1"/>
  <c r="C41"/>
  <c r="E41" s="1"/>
  <c r="B42"/>
  <c r="D11"/>
  <c r="E26"/>
  <c r="E20"/>
  <c r="D10"/>
  <c r="E17"/>
  <c r="E16"/>
  <c r="D15"/>
  <c r="E12"/>
  <c r="D13"/>
  <c r="E42" l="1"/>
  <c r="C42"/>
  <c r="E18"/>
  <c r="D18" s="1"/>
  <c r="E8"/>
  <c r="D14"/>
  <c r="B5"/>
  <c r="E33" l="1"/>
  <c r="E9" l="1"/>
  <c r="D30"/>
  <c r="E30" l="1"/>
  <c r="E34" s="1"/>
</calcChain>
</file>

<file path=xl/sharedStrings.xml><?xml version="1.0" encoding="utf-8"?>
<sst xmlns="http://schemas.openxmlformats.org/spreadsheetml/2006/main" count="97" uniqueCount="62">
  <si>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</si>
  <si>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</si>
  <si>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</si>
  <si>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</si>
  <si>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</si>
  <si>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</si>
  <si>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</si>
  <si>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</si>
  <si>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</si>
  <si>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</si>
  <si>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</si>
  <si>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</si>
  <si>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</si>
  <si>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</si>
  <si>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</si>
  <si>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</si>
  <si>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</si>
  <si>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</si>
  <si>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</si>
  <si>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</si>
  <si>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</si>
  <si>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</si>
  <si>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д.23</t>
  </si>
  <si>
    <t>техобследование лифтов</t>
  </si>
  <si>
    <t>февраль</t>
  </si>
  <si>
    <t>окраска МАФ</t>
  </si>
  <si>
    <t>май</t>
  </si>
  <si>
    <t>установка информстендов в подъезде</t>
  </si>
  <si>
    <t>установка песочницы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</si>
  <si>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</si>
  <si>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</si>
  <si>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</si>
  <si>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замена вентилей при промывке</t>
  </si>
  <si>
    <t>июль</t>
  </si>
  <si>
    <t xml:space="preserve">косметич.ремонт подъезда №3 с установкой тамбурной перегородки с дверью </t>
  </si>
  <si>
    <t>август</t>
  </si>
  <si>
    <t>установка манометров</t>
  </si>
  <si>
    <t>ремонт и восстановление МПШ, кв.58,178</t>
  </si>
  <si>
    <t>фев,апр,окт</t>
  </si>
  <si>
    <t>март,окт</t>
  </si>
  <si>
    <t>замена стояка канализации, кв.163,35</t>
  </si>
  <si>
    <t>ремонт стояка отопления кв.90,104,128 труб ХВС кв.48 и ГВС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</si>
  <si>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</si>
  <si>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</si>
  <si>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</si>
  <si>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</si>
  <si>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</si>
  <si>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</si>
  <si>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</si>
  <si>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7.Работы по ремонту общедомового имущества всего, в т.ч.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</si>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</sst>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Fill="1"/>
    <xf numFmtId="1" fontId="5" fillId="0" borderId="0" xfId="0" applyNumberFormat="1" applyFont="1" applyFill="1"/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1" fontId="5" fillId="0" borderId="5" xfId="0" applyNumberFormat="1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3" xfId="1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2" fontId="8" fillId="0" borderId="4" xfId="0" applyNumberFormat="1" applyFont="1" applyFill="1" applyBorder="1" applyAlignment="1">
      <alignment vertical="top" wrapText="1"/>
    </xf>
    <xf numFmtId="1" fontId="8" fillId="0" borderId="5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1" fontId="4" fillId="0" borderId="0" xfId="0" applyNumberFormat="1" applyFont="1" applyFill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1" fontId="6" fillId="0" borderId="8" xfId="1" applyNumberFormat="1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/>
    <xf numFmtId="0" fontId="5" fillId="0" borderId="1" xfId="0" applyNumberFormat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1" fontId="5" fillId="0" borderId="11" xfId="1" applyNumberFormat="1" applyFont="1" applyFill="1" applyBorder="1" applyAlignment="1">
      <alignment vertical="top"/>
    </xf>
    <xf numFmtId="1" fontId="4" fillId="0" borderId="17" xfId="0" applyNumberFormat="1" applyFont="1" applyFill="1" applyBorder="1" applyAlignment="1">
      <alignment vertical="top"/>
    </xf>
    <xf numFmtId="1" fontId="4" fillId="0" borderId="18" xfId="0" applyNumberFormat="1" applyFont="1" applyFill="1" applyBorder="1"/>
    <xf numFmtId="0" fontId="4" fillId="0" borderId="0" xfId="0" applyNumberFormat="1" applyFont="1" applyFill="1" applyBorder="1" applyAlignment="1">
      <alignment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10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wrapText="1"/>
    </xf>
    <xf numFmtId="1" fontId="4" fillId="0" borderId="17" xfId="0" applyNumberFormat="1" applyFont="1" applyFill="1" applyBorder="1"/>
    <xf numFmtId="1" fontId="4" fillId="0" borderId="4" xfId="0" applyNumberFormat="1" applyFont="1" applyFill="1" applyBorder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8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6" fillId="0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tabSelected="1" topLeftCell="A21" workbookViewId="0">
      <selection sqref="A1:E43"/>
    </sheetView>
  </sheetViews>
  <sheetFormatPr defaultRowHeight="15.75"/>
  <cols>
    <col min="1" max="1" width="70.85546875" style="57" customWidth="1"/>
    <col min="2" max="2" width="13" style="57" customWidth="1"/>
    <col min="3" max="3" width="13.5703125" style="57" customWidth="1"/>
    <col min="4" max="4" width="14.5703125" style="57" customWidth="1"/>
    <col min="5" max="5" width="15" style="15" customWidth="1"/>
    <col min="6" max="6" width="9.85546875" style="57" bestFit="1" customWidth="1"/>
  </cols>
  <sheetData>
    <row r="1" spans="1:6" ht="31.5">
      <c r="A1" s="13" t="s">
        <v>17</v>
      </c>
      <c r="C1" s="57" t="s">
        <v>44</v>
      </c>
      <c r="D1" s="14" t="s">
        <v>45</v>
      </c>
      <c r="E1" s="14">
        <v>12</v>
      </c>
    </row>
    <row r="2" spans="1:6">
      <c r="A2" s="6" t="s">
        <v>22</v>
      </c>
      <c r="D2" s="15"/>
    </row>
    <row r="3" spans="1:6">
      <c r="A3" s="57" t="s">
        <v>0</v>
      </c>
      <c r="B3" s="57">
        <v>9493</v>
      </c>
    </row>
    <row r="4" spans="1:6">
      <c r="A4" s="57" t="s">
        <v>1</v>
      </c>
      <c r="B4" s="57">
        <v>15.26</v>
      </c>
      <c r="D4" s="15"/>
    </row>
    <row r="5" spans="1:6">
      <c r="A5" s="57" t="s">
        <v>46</v>
      </c>
      <c r="B5" s="54">
        <f>B3*B4*E1</f>
        <v>1738358.16</v>
      </c>
      <c r="C5" s="16"/>
      <c r="D5" s="16"/>
    </row>
    <row r="6" spans="1:6" ht="16.5" thickBot="1">
      <c r="A6" s="57" t="s">
        <v>2</v>
      </c>
      <c r="B6" s="57">
        <v>97.53</v>
      </c>
    </row>
    <row r="7" spans="1:6" s="3" customFormat="1" ht="67.5" customHeight="1">
      <c r="A7" s="9" t="s">
        <v>3</v>
      </c>
      <c r="B7" s="10" t="s">
        <v>19</v>
      </c>
      <c r="C7" s="11" t="s">
        <v>42</v>
      </c>
      <c r="D7" s="12" t="s">
        <v>47</v>
      </c>
      <c r="E7" s="12" t="s">
        <v>43</v>
      </c>
      <c r="F7" s="17"/>
    </row>
    <row r="8" spans="1:6" ht="31.5">
      <c r="A8" s="18" t="s">
        <v>4</v>
      </c>
      <c r="B8" s="19" t="s">
        <v>20</v>
      </c>
      <c r="C8" s="20" t="s">
        <v>48</v>
      </c>
      <c r="D8" s="21">
        <v>0.87</v>
      </c>
      <c r="E8" s="22">
        <f>D8*B3*E1</f>
        <v>99106.92</v>
      </c>
    </row>
    <row r="9" spans="1:6" ht="47.25">
      <c r="A9" s="18" t="s">
        <v>5</v>
      </c>
      <c r="B9" s="19" t="s">
        <v>20</v>
      </c>
      <c r="C9" s="20" t="s">
        <v>48</v>
      </c>
      <c r="D9" s="21">
        <f>4.4+D10+D11+D12+D13</f>
        <v>6.6714505425050037</v>
      </c>
      <c r="E9" s="22">
        <f>D9*E1*B3</f>
        <v>759984.96000000008</v>
      </c>
    </row>
    <row r="10" spans="1:6">
      <c r="A10" s="23" t="s">
        <v>6</v>
      </c>
      <c r="B10" s="19"/>
      <c r="C10" s="20" t="s">
        <v>48</v>
      </c>
      <c r="D10" s="21">
        <f>E10/E1/B3</f>
        <v>0.1732855788475719</v>
      </c>
      <c r="E10" s="22">
        <v>19740</v>
      </c>
    </row>
    <row r="11" spans="1:6">
      <c r="A11" s="23" t="s">
        <v>7</v>
      </c>
      <c r="B11" s="19"/>
      <c r="C11" s="20" t="s">
        <v>48</v>
      </c>
      <c r="D11" s="21">
        <f>E11/E1/B3</f>
        <v>3.5183819656589066E-2</v>
      </c>
      <c r="E11" s="22">
        <v>4008</v>
      </c>
    </row>
    <row r="12" spans="1:6">
      <c r="A12" s="23" t="s">
        <v>8</v>
      </c>
      <c r="B12" s="19"/>
      <c r="C12" s="20" t="s">
        <v>48</v>
      </c>
      <c r="D12" s="21">
        <v>0.16</v>
      </c>
      <c r="E12" s="22">
        <f>D12*B3*E1</f>
        <v>18226.560000000001</v>
      </c>
    </row>
    <row r="13" spans="1:6">
      <c r="A13" s="23" t="s">
        <v>9</v>
      </c>
      <c r="B13" s="19" t="s">
        <v>20</v>
      </c>
      <c r="C13" s="20" t="s">
        <v>48</v>
      </c>
      <c r="D13" s="21">
        <f>E13/B3/E1</f>
        <v>1.9029811440008428</v>
      </c>
      <c r="E13" s="22">
        <v>216780</v>
      </c>
    </row>
    <row r="14" spans="1:6" ht="47.25">
      <c r="A14" s="18" t="s">
        <v>10</v>
      </c>
      <c r="B14" s="19" t="s">
        <v>20</v>
      </c>
      <c r="C14" s="20" t="s">
        <v>48</v>
      </c>
      <c r="D14" s="21">
        <f>E14/E1/B3</f>
        <v>3.5181001790793212</v>
      </c>
      <c r="E14" s="22">
        <f>13358.93*2.5*E1</f>
        <v>400767.89999999997</v>
      </c>
    </row>
    <row r="15" spans="1:6">
      <c r="A15" s="18" t="s">
        <v>11</v>
      </c>
      <c r="B15" s="19" t="s">
        <v>20</v>
      </c>
      <c r="C15" s="20" t="s">
        <v>48</v>
      </c>
      <c r="D15" s="21">
        <f>E15/E1/B3</f>
        <v>1.5063731170336037</v>
      </c>
      <c r="E15" s="22">
        <v>171600</v>
      </c>
    </row>
    <row r="16" spans="1:6" ht="18.75" customHeight="1">
      <c r="A16" s="18" t="s">
        <v>12</v>
      </c>
      <c r="B16" s="19" t="s">
        <v>20</v>
      </c>
      <c r="C16" s="20" t="s">
        <v>48</v>
      </c>
      <c r="D16" s="21">
        <v>0.43</v>
      </c>
      <c r="E16" s="22">
        <f>D16*E1*B3</f>
        <v>48983.880000000005</v>
      </c>
    </row>
    <row r="17" spans="1:7" ht="48" thickBot="1">
      <c r="A17" s="18" t="s">
        <v>13</v>
      </c>
      <c r="B17" s="19" t="s">
        <v>20</v>
      </c>
      <c r="C17" s="20" t="s">
        <v>48</v>
      </c>
      <c r="D17" s="21">
        <v>0.44</v>
      </c>
      <c r="E17" s="22">
        <f>D17*E1*B3</f>
        <v>50123.040000000001</v>
      </c>
    </row>
    <row r="18" spans="1:7" s="1" customFormat="1">
      <c r="A18" s="24" t="s">
        <v>49</v>
      </c>
      <c r="B18" s="25"/>
      <c r="C18" s="26"/>
      <c r="D18" s="27">
        <f>E18/E1/B3</f>
        <v>1.8836872783454472</v>
      </c>
      <c r="E18" s="55">
        <f>E19+E20+E21+E22+E23+E24+E25+E26+E27+E28+E29</f>
        <v>214582.11999999997</v>
      </c>
      <c r="F18" s="57"/>
    </row>
    <row r="19" spans="1:7" s="4" customFormat="1">
      <c r="A19" s="28" t="s">
        <v>23</v>
      </c>
      <c r="B19" s="19" t="s">
        <v>24</v>
      </c>
      <c r="C19" s="20" t="s">
        <v>48</v>
      </c>
      <c r="D19" s="29"/>
      <c r="E19" s="30">
        <v>60000</v>
      </c>
      <c r="F19" s="6"/>
    </row>
    <row r="20" spans="1:7" s="4" customFormat="1">
      <c r="A20" s="28" t="s">
        <v>41</v>
      </c>
      <c r="B20" s="19" t="s">
        <v>38</v>
      </c>
      <c r="C20" s="20" t="s">
        <v>48</v>
      </c>
      <c r="D20" s="29"/>
      <c r="E20" s="30">
        <f>1173.29+713.31+3817.86+656.15+1044.5</f>
        <v>7405.11</v>
      </c>
      <c r="F20" s="6"/>
    </row>
    <row r="21" spans="1:7" s="4" customFormat="1">
      <c r="A21" s="31" t="s">
        <v>25</v>
      </c>
      <c r="B21" s="32" t="s">
        <v>26</v>
      </c>
      <c r="C21" s="20" t="s">
        <v>48</v>
      </c>
      <c r="D21" s="33"/>
      <c r="E21" s="34">
        <v>7184.65</v>
      </c>
      <c r="F21" s="6"/>
      <c r="G21" s="5"/>
    </row>
    <row r="22" spans="1:7" s="4" customFormat="1">
      <c r="A22" s="31" t="s">
        <v>27</v>
      </c>
      <c r="B22" s="32" t="s">
        <v>26</v>
      </c>
      <c r="C22" s="20" t="s">
        <v>48</v>
      </c>
      <c r="D22" s="33"/>
      <c r="E22" s="34">
        <v>5689.12</v>
      </c>
      <c r="F22" s="6"/>
      <c r="G22" s="5"/>
    </row>
    <row r="23" spans="1:7" s="4" customFormat="1">
      <c r="A23" s="31" t="s">
        <v>28</v>
      </c>
      <c r="B23" s="32" t="s">
        <v>26</v>
      </c>
      <c r="C23" s="20" t="s">
        <v>48</v>
      </c>
      <c r="D23" s="33"/>
      <c r="E23" s="34">
        <v>12066.09</v>
      </c>
      <c r="F23" s="6"/>
      <c r="G23" s="5"/>
    </row>
    <row r="24" spans="1:7" s="4" customFormat="1">
      <c r="A24" s="31" t="s">
        <v>29</v>
      </c>
      <c r="B24" s="32" t="s">
        <v>30</v>
      </c>
      <c r="C24" s="20" t="s">
        <v>48</v>
      </c>
      <c r="D24" s="33"/>
      <c r="E24" s="34">
        <v>1065.1199999999999</v>
      </c>
      <c r="F24" s="6"/>
      <c r="G24" s="5"/>
    </row>
    <row r="25" spans="1:7" s="4" customFormat="1">
      <c r="A25" s="31" t="s">
        <v>32</v>
      </c>
      <c r="B25" s="32" t="s">
        <v>33</v>
      </c>
      <c r="C25" s="20" t="s">
        <v>48</v>
      </c>
      <c r="D25" s="33"/>
      <c r="E25" s="34">
        <v>5138.76</v>
      </c>
      <c r="F25" s="6"/>
      <c r="G25" s="5"/>
    </row>
    <row r="26" spans="1:7" s="4" customFormat="1">
      <c r="A26" s="31" t="s">
        <v>40</v>
      </c>
      <c r="B26" s="32" t="s">
        <v>39</v>
      </c>
      <c r="C26" s="20" t="s">
        <v>48</v>
      </c>
      <c r="D26" s="33"/>
      <c r="E26" s="34">
        <f>1011.07+1352.26</f>
        <v>2363.33</v>
      </c>
      <c r="F26" s="6"/>
    </row>
    <row r="27" spans="1:7" s="4" customFormat="1" ht="31.5">
      <c r="A27" s="31" t="s">
        <v>34</v>
      </c>
      <c r="B27" s="32" t="s">
        <v>35</v>
      </c>
      <c r="C27" s="20" t="s">
        <v>48</v>
      </c>
      <c r="D27" s="33"/>
      <c r="E27" s="34">
        <v>96072.26</v>
      </c>
      <c r="F27" s="6"/>
    </row>
    <row r="28" spans="1:7" s="4" customFormat="1">
      <c r="A28" s="31" t="s">
        <v>36</v>
      </c>
      <c r="B28" s="32" t="s">
        <v>35</v>
      </c>
      <c r="C28" s="20" t="s">
        <v>48</v>
      </c>
      <c r="D28" s="33"/>
      <c r="E28" s="34">
        <v>10037.68</v>
      </c>
      <c r="F28" s="6"/>
    </row>
    <row r="29" spans="1:7" s="4" customFormat="1">
      <c r="A29" s="31" t="s">
        <v>37</v>
      </c>
      <c r="B29" s="32" t="s">
        <v>35</v>
      </c>
      <c r="C29" s="20" t="s">
        <v>48</v>
      </c>
      <c r="D29" s="33"/>
      <c r="E29" s="34">
        <v>7560</v>
      </c>
      <c r="F29" s="6"/>
    </row>
    <row r="30" spans="1:7" ht="15.75" customHeight="1" thickBot="1">
      <c r="A30" s="35" t="s">
        <v>14</v>
      </c>
      <c r="B30" s="36"/>
      <c r="C30" s="37" t="s">
        <v>48</v>
      </c>
      <c r="D30" s="38">
        <f>D8+D9+D14+D15+D16+D17+D18</f>
        <v>15.319611116963376</v>
      </c>
      <c r="E30" s="72">
        <f>E8+E9+E14+E15+E16+E17+E18</f>
        <v>1745148.82</v>
      </c>
      <c r="F30" s="6"/>
      <c r="G30" s="2"/>
    </row>
    <row r="31" spans="1:7" s="1" customFormat="1" ht="15" customHeight="1">
      <c r="A31" s="40" t="s">
        <v>18</v>
      </c>
      <c r="B31" s="41"/>
      <c r="C31" s="42" t="s">
        <v>48</v>
      </c>
      <c r="D31" s="43"/>
      <c r="E31" s="56">
        <v>-46542</v>
      </c>
      <c r="F31" s="39"/>
    </row>
    <row r="32" spans="1:7" s="1" customFormat="1">
      <c r="A32" s="44" t="s">
        <v>21</v>
      </c>
      <c r="B32" s="45"/>
      <c r="C32" s="20" t="s">
        <v>48</v>
      </c>
      <c r="D32" s="46"/>
      <c r="E32" s="47">
        <v>27946</v>
      </c>
      <c r="F32" s="39"/>
    </row>
    <row r="33" spans="1:10" s="1" customFormat="1">
      <c r="A33" s="44" t="s">
        <v>15</v>
      </c>
      <c r="B33" s="45"/>
      <c r="C33" s="20" t="s">
        <v>48</v>
      </c>
      <c r="D33" s="46"/>
      <c r="E33" s="47">
        <f>B5*B6/100</f>
        <v>1695420.7134479999</v>
      </c>
      <c r="F33" s="73"/>
    </row>
    <row r="34" spans="1:10" s="4" customFormat="1" ht="32.25" thickBot="1">
      <c r="A34" s="48" t="s">
        <v>31</v>
      </c>
      <c r="B34" s="49"/>
      <c r="C34" s="37" t="s">
        <v>48</v>
      </c>
      <c r="D34" s="50"/>
      <c r="E34" s="51">
        <f>E31+E32+E33-E30</f>
        <v>-68324.106552000158</v>
      </c>
      <c r="F34" s="52"/>
    </row>
    <row r="35" spans="1:10" s="78" customFormat="1">
      <c r="A35" s="84" t="s">
        <v>61</v>
      </c>
      <c r="B35" s="85"/>
      <c r="C35" s="85"/>
      <c r="D35" s="86"/>
      <c r="E35" s="74">
        <v>6849</v>
      </c>
      <c r="F35" s="75"/>
      <c r="G35" s="76"/>
      <c r="H35" s="77"/>
      <c r="I35" s="77"/>
      <c r="J35" s="77"/>
    </row>
    <row r="36" spans="1:10" ht="16.5" thickBot="1">
      <c r="A36" s="65" t="s">
        <v>50</v>
      </c>
      <c r="B36" s="65"/>
      <c r="C36" s="65"/>
      <c r="D36" s="65"/>
      <c r="E36" s="58"/>
      <c r="F36" s="58"/>
    </row>
    <row r="37" spans="1:10">
      <c r="A37" s="66" t="s">
        <v>51</v>
      </c>
      <c r="B37" s="79" t="s">
        <v>52</v>
      </c>
      <c r="C37" s="79" t="s">
        <v>53</v>
      </c>
      <c r="D37" s="81"/>
      <c r="E37" s="82" t="s">
        <v>54</v>
      </c>
      <c r="F37" s="7"/>
    </row>
    <row r="38" spans="1:10" ht="63">
      <c r="A38" s="67"/>
      <c r="B38" s="80"/>
      <c r="C38" s="59" t="s">
        <v>55</v>
      </c>
      <c r="D38" s="59" t="s">
        <v>56</v>
      </c>
      <c r="E38" s="83"/>
      <c r="F38" s="7"/>
    </row>
    <row r="39" spans="1:10">
      <c r="A39" s="68" t="s">
        <v>57</v>
      </c>
      <c r="B39" s="60">
        <f>2326215+977673+254506</f>
        <v>3558394</v>
      </c>
      <c r="C39" s="60">
        <f>2377190+1180914</f>
        <v>3558104</v>
      </c>
      <c r="D39" s="60"/>
      <c r="E39" s="61">
        <f>C39*B6/100</f>
        <v>3470218.8311999999</v>
      </c>
      <c r="F39" s="8"/>
    </row>
    <row r="40" spans="1:10">
      <c r="A40" s="68" t="s">
        <v>58</v>
      </c>
      <c r="B40" s="60">
        <f>223744+392993</f>
        <v>616737</v>
      </c>
      <c r="C40" s="60">
        <f>223661+392182</f>
        <v>615843</v>
      </c>
      <c r="D40" s="60"/>
      <c r="E40" s="61">
        <f>C40*B6/100</f>
        <v>600631.67790000001</v>
      </c>
      <c r="F40" s="8"/>
    </row>
    <row r="41" spans="1:10" ht="16.5" thickBot="1">
      <c r="A41" s="69" t="s">
        <v>59</v>
      </c>
      <c r="B41" s="62">
        <v>299959</v>
      </c>
      <c r="C41" s="62">
        <f>266601+31675</f>
        <v>298276</v>
      </c>
      <c r="D41" s="62">
        <f>1488+199</f>
        <v>1687</v>
      </c>
      <c r="E41" s="61">
        <f>C41*B6/100</f>
        <v>290908.58280000003</v>
      </c>
      <c r="F41" s="8"/>
    </row>
    <row r="42" spans="1:10" ht="16.5" thickBot="1">
      <c r="A42" s="70" t="s">
        <v>60</v>
      </c>
      <c r="B42" s="63">
        <f>SUM(B39:B41)</f>
        <v>4475090</v>
      </c>
      <c r="C42" s="71">
        <f>SUM(C39:C41)</f>
        <v>4472223</v>
      </c>
      <c r="D42" s="71">
        <f>SUM(D39:D41)</f>
        <v>1687</v>
      </c>
      <c r="E42" s="64">
        <f>SUM(E39:E41)</f>
        <v>4361759.0919000003</v>
      </c>
      <c r="F42" s="8"/>
    </row>
    <row r="43" spans="1:10">
      <c r="A43" s="53" t="s">
        <v>16</v>
      </c>
      <c r="B43" s="15"/>
      <c r="C43" s="15"/>
      <c r="E43" s="16"/>
    </row>
    <row r="44" spans="1:10">
      <c r="B44" s="15"/>
      <c r="C44" s="15"/>
      <c r="E44" s="57"/>
    </row>
  </sheetData>
  <mergeCells count="4">
    <mergeCell ref="B37:B38"/>
    <mergeCell ref="C37:D37"/>
    <mergeCell ref="E37:E38"/>
    <mergeCell ref="A35:D35"/>
  </mergeCells>
  <pageMargins left="0.31496062992125984" right="0.31496062992125984" top="0.35433070866141736" bottom="0.35433070866141736" header="0.11811023622047245" footer="0.11811023622047245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2017-02-15T12:06:13Z</cp:lastPrinted>
  <dcterms:created xsi:type="dcterms:W3CDTF">2016-04-22T06:39:22Z</dcterms:created>
  <dcterms:modified xsi:type="dcterms:W3CDTF">2017-03-20T04:42:50Z</dcterms:modified>
</cp:coreProperties>
</file>