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7400" windowHeight="101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10" i="1"/>
  <c r="E40" l="1"/>
  <c r="E24" l="1"/>
  <c r="D43"/>
  <c r="B42"/>
  <c r="C42"/>
  <c r="E42"/>
  <c r="B5"/>
  <c r="E17" l="1"/>
  <c r="A32"/>
  <c r="B6"/>
  <c r="D31" s="1"/>
  <c r="D42" l="1"/>
  <c r="D24" s="1"/>
  <c r="E22"/>
  <c r="D12" l="1"/>
  <c r="D13" l="1"/>
  <c r="E9"/>
  <c r="E16"/>
  <c r="E15"/>
  <c r="D11"/>
  <c r="D14"/>
  <c r="D17" l="1"/>
  <c r="D25" s="1"/>
  <c r="E10" l="1"/>
  <c r="E25" l="1"/>
  <c r="E32" s="1"/>
  <c r="D33" s="1"/>
</calcChain>
</file>

<file path=xl/sharedStrings.xml><?xml version="1.0" encoding="utf-8"?>
<sst xmlns="http://schemas.openxmlformats.org/spreadsheetml/2006/main" count="90" uniqueCount="62">
  <si>
    <t>% оплаты собственниками</t>
  </si>
  <si>
    <t>Наименование работ по содержанию общего имущества</t>
  </si>
  <si>
    <t>1.Работы по надлежащему содержанию несущих и ненесущих конструкций</t>
  </si>
  <si>
    <t>2.Работы,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доме, в т.ч.</t>
  </si>
  <si>
    <t xml:space="preserve">*содержание систем вентиляции и дымоудаления </t>
  </si>
  <si>
    <t>*содержание систем внутридомового газового оборудования</t>
  </si>
  <si>
    <t xml:space="preserve">3.Работы по содержанию помещений, входящих в состав общего имущества в многоквартирном доме, по содержанию земельного участка и по содержанию придомовой территории. </t>
  </si>
  <si>
    <t>4.Работы по обеспечению вывоза твердых бытовых отходов</t>
  </si>
  <si>
    <t xml:space="preserve">5.Работы по обеспечению вывоза ТКО силами ООО УК "Атал".    
</t>
  </si>
  <si>
    <t xml:space="preserve">6.Обеспечение устранения аварий в соответствии с установленными предельными сроками на внутридомовых инженерных системах в многоквартирном доме. </t>
  </si>
  <si>
    <t>итого расходы</t>
  </si>
  <si>
    <t>Администрация ООО УК "Атал"</t>
  </si>
  <si>
    <t>Отчет о выполнении договора управления по содержанию общего имущества дома.</t>
  </si>
  <si>
    <t>Период</t>
  </si>
  <si>
    <t>ежедневно</t>
  </si>
  <si>
    <t>Чебоксары, ул. Заовражная, д.49</t>
  </si>
  <si>
    <t>май</t>
  </si>
  <si>
    <t>Остаток средств на конец периода (+ есть средства, -задолженность)</t>
  </si>
  <si>
    <t>август</t>
  </si>
  <si>
    <t>сентябрь</t>
  </si>
  <si>
    <t>единица измерения работы и услуги</t>
  </si>
  <si>
    <t>Цена выполненной работы и услуги в руб.</t>
  </si>
  <si>
    <t>Кол-во месяцев</t>
  </si>
  <si>
    <t>Начислено за данный период по статье "содержание помещения",руб</t>
  </si>
  <si>
    <t>Стоимость выполн.работы /услуги на 1 кв.м.</t>
  </si>
  <si>
    <t>руб.</t>
  </si>
  <si>
    <t>7.Работы по ремонту общедомового имущества всего, в т.ч.</t>
  </si>
  <si>
    <t>Ресурсоснабжающая организация (РСО)</t>
  </si>
  <si>
    <t>ИТОГО</t>
  </si>
  <si>
    <t>Получено средств от применения повышающего коэффициента к квартирам без ИПУ</t>
  </si>
  <si>
    <t>2017г</t>
  </si>
  <si>
    <t>Площадь дома на 01/01/2017 г, м2</t>
  </si>
  <si>
    <t>Отчет по предоставлению коммунальных услуг по жилым помещениям за 2017 г</t>
  </si>
  <si>
    <t>февраль</t>
  </si>
  <si>
    <t>на содержание общего имущества дома, руб</t>
  </si>
  <si>
    <t>ООО "Коммун. Технологии" (теплоэнергия),руб</t>
  </si>
  <si>
    <t>ООО "Коммун. Технологии" (горячее водоснабжение),руб</t>
  </si>
  <si>
    <t>ОАО "Водоканал" (холодное водоснабжение), руб</t>
  </si>
  <si>
    <t>ОАО "Водоканал" (водоотведение), руб</t>
  </si>
  <si>
    <t>Чебоксарский Энергосбыт (электроэнергия), руб</t>
  </si>
  <si>
    <t>8. Расходы на коммунальные услуги потребляемые в целях содержания общего имущества дома</t>
  </si>
  <si>
    <t>Финансовый счет дома</t>
  </si>
  <si>
    <t>по индивид. потреблению, руб</t>
  </si>
  <si>
    <t>Перерасчет по акту выполненных работ восстановления кирпичной кладки от 21.08.2015.</t>
  </si>
  <si>
    <t>июль</t>
  </si>
  <si>
    <t>замена стояка ХВС кв.21,24</t>
  </si>
  <si>
    <t>ремонт мягкой кровли кв.30</t>
  </si>
  <si>
    <t>Всего начислено УК Атал</t>
  </si>
  <si>
    <t>Предоставлено РСО по приборам учета, руб</t>
  </si>
  <si>
    <t>ремонт межпанельных швов кв.7</t>
  </si>
  <si>
    <t>Тариф на 1 кв.м., руб 1 полугодие/2 полугодие</t>
  </si>
  <si>
    <t>Приход,руб</t>
  </si>
  <si>
    <t>Расход,руб</t>
  </si>
  <si>
    <t>Получено средств от сдачи металлолома/купили доводчики</t>
  </si>
  <si>
    <t>Остаток средств на 01/01/2017 г при 100 % оплате собственниками (+ есть средства, -задолженность)</t>
  </si>
  <si>
    <t>Начислено собственникам</t>
  </si>
  <si>
    <t>поверка общедомового прибора учета (ОДПУ)</t>
  </si>
  <si>
    <t>работа на разводке канализации кв.19,22</t>
  </si>
  <si>
    <t>восстановление теплоизоляции трубопроводов ХВС и отопления</t>
  </si>
  <si>
    <t>Произведен перерасчет коммунальных услуг на содержание общего имущества дома по статье "содержание" в 1 полугодии 2017г</t>
  </si>
  <si>
    <t>прочим потребит. и на производ. нужды</t>
  </si>
  <si>
    <t>Экономия расходов на коммунальные услуги потребляемые в целях содержания общего имущества дома за 2017 г составила, руб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</si>
</sst>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_р_._-;\-* #,##0_р_._-;_-* &quot;-&quot;??_р_._-;_-@_-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4">
    <xf numFmtId="0" fontId="0" fillId="0" borderId="0" xfId="0"/>
    <xf numFmtId="1" fontId="2" fillId="0" borderId="0" xfId="0" applyNumberFormat="1" applyFont="1" applyFill="1"/>
    <xf numFmtId="0" fontId="0" fillId="0" borderId="0" xfId="0" applyFill="1"/>
    <xf numFmtId="0" fontId="3" fillId="0" borderId="0" xfId="0" applyFont="1" applyFill="1" applyAlignment="1">
      <alignment horizontal="center" vertical="top"/>
    </xf>
    <xf numFmtId="0" fontId="3" fillId="0" borderId="0" xfId="0" applyFont="1" applyFill="1"/>
    <xf numFmtId="0" fontId="5" fillId="0" borderId="0" xfId="0" applyFont="1" applyFill="1"/>
    <xf numFmtId="0" fontId="5" fillId="0" borderId="0" xfId="0" applyFont="1" applyFill="1" applyAlignment="1">
      <alignment vertical="top"/>
    </xf>
    <xf numFmtId="0" fontId="4" fillId="0" borderId="4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center" vertical="top" wrapText="1"/>
    </xf>
    <xf numFmtId="0" fontId="5" fillId="0" borderId="2" xfId="0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vertical="top" wrapText="1"/>
    </xf>
    <xf numFmtId="1" fontId="5" fillId="0" borderId="1" xfId="0" applyNumberFormat="1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1" fontId="4" fillId="0" borderId="12" xfId="0" applyNumberFormat="1" applyFont="1" applyFill="1" applyBorder="1" applyAlignment="1">
      <alignment vertical="top" wrapText="1"/>
    </xf>
    <xf numFmtId="0" fontId="5" fillId="0" borderId="8" xfId="0" applyFont="1" applyFill="1" applyBorder="1" applyAlignment="1">
      <alignment horizontal="center" vertical="top" wrapText="1"/>
    </xf>
    <xf numFmtId="1" fontId="5" fillId="0" borderId="8" xfId="0" applyNumberFormat="1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5" fillId="0" borderId="2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/>
    <xf numFmtId="0" fontId="3" fillId="0" borderId="0" xfId="0" applyFont="1" applyFill="1" applyBorder="1"/>
    <xf numFmtId="0" fontId="5" fillId="0" borderId="7" xfId="0" applyFont="1" applyFill="1" applyBorder="1" applyAlignment="1">
      <alignment vertical="top" wrapText="1"/>
    </xf>
    <xf numFmtId="0" fontId="6" fillId="0" borderId="17" xfId="0" applyFont="1" applyFill="1" applyBorder="1" applyAlignment="1">
      <alignment vertical="top" wrapText="1"/>
    </xf>
    <xf numFmtId="0" fontId="5" fillId="0" borderId="17" xfId="0" applyFont="1" applyFill="1" applyBorder="1" applyAlignment="1">
      <alignment horizontal="center" vertical="top" wrapText="1"/>
    </xf>
    <xf numFmtId="1" fontId="5" fillId="0" borderId="17" xfId="0" applyNumberFormat="1" applyFont="1" applyFill="1" applyBorder="1" applyAlignment="1">
      <alignment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0" fontId="9" fillId="0" borderId="0" xfId="0" applyFont="1" applyFill="1"/>
    <xf numFmtId="0" fontId="0" fillId="0" borderId="0" xfId="0" applyFont="1" applyFill="1"/>
    <xf numFmtId="0" fontId="7" fillId="2" borderId="10" xfId="0" applyFont="1" applyFill="1" applyBorder="1" applyAlignment="1">
      <alignment vertical="top" wrapText="1"/>
    </xf>
    <xf numFmtId="0" fontId="5" fillId="2" borderId="12" xfId="0" applyFont="1" applyFill="1" applyBorder="1" applyAlignment="1">
      <alignment horizontal="center" vertical="top" wrapText="1"/>
    </xf>
    <xf numFmtId="2" fontId="4" fillId="2" borderId="12" xfId="0" applyNumberFormat="1" applyFont="1" applyFill="1" applyBorder="1" applyAlignment="1">
      <alignment vertical="top" wrapText="1"/>
    </xf>
    <xf numFmtId="0" fontId="0" fillId="2" borderId="0" xfId="0" applyFill="1"/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2" xfId="0" applyNumberFormat="1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1" fontId="5" fillId="0" borderId="0" xfId="0" applyNumberFormat="1" applyFont="1" applyFill="1" applyAlignment="1">
      <alignment vertical="top" wrapText="1"/>
    </xf>
    <xf numFmtId="0" fontId="5" fillId="2" borderId="0" xfId="0" applyFont="1" applyFill="1" applyAlignment="1">
      <alignment vertical="top" wrapText="1"/>
    </xf>
    <xf numFmtId="0" fontId="6" fillId="0" borderId="16" xfId="0" applyFont="1" applyFill="1" applyBorder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/>
    </xf>
    <xf numFmtId="0" fontId="6" fillId="0" borderId="0" xfId="0" applyFont="1" applyFill="1" applyBorder="1" applyAlignment="1">
      <alignment vertical="top" wrapText="1"/>
    </xf>
    <xf numFmtId="1" fontId="6" fillId="0" borderId="0" xfId="0" applyNumberFormat="1" applyFont="1" applyFill="1" applyAlignment="1">
      <alignment vertical="top" wrapText="1"/>
    </xf>
    <xf numFmtId="0" fontId="8" fillId="2" borderId="2" xfId="0" applyFont="1" applyFill="1" applyBorder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5" fillId="0" borderId="0" xfId="0" applyFont="1" applyFill="1" applyBorder="1" applyAlignment="1">
      <alignment vertical="top"/>
    </xf>
    <xf numFmtId="1" fontId="5" fillId="0" borderId="0" xfId="0" applyNumberFormat="1" applyFont="1" applyFill="1" applyAlignment="1">
      <alignment vertical="top"/>
    </xf>
    <xf numFmtId="0" fontId="5" fillId="0" borderId="8" xfId="0" applyFont="1" applyFill="1" applyBorder="1" applyAlignment="1">
      <alignment horizontal="left" vertical="top" wrapText="1"/>
    </xf>
    <xf numFmtId="0" fontId="4" fillId="2" borderId="20" xfId="0" applyFont="1" applyFill="1" applyBorder="1" applyAlignment="1">
      <alignment horizontal="center" vertical="top" wrapText="1"/>
    </xf>
    <xf numFmtId="0" fontId="4" fillId="2" borderId="21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vertical="top" wrapText="1"/>
    </xf>
    <xf numFmtId="1" fontId="4" fillId="0" borderId="0" xfId="0" applyNumberFormat="1" applyFont="1" applyFill="1" applyBorder="1" applyAlignment="1">
      <alignment vertical="top"/>
    </xf>
    <xf numFmtId="0" fontId="8" fillId="0" borderId="2" xfId="0" applyFont="1" applyFill="1" applyBorder="1" applyAlignment="1">
      <alignment vertical="top" wrapText="1"/>
    </xf>
    <xf numFmtId="0" fontId="6" fillId="0" borderId="17" xfId="0" applyFont="1" applyFill="1" applyBorder="1" applyAlignment="1">
      <alignment horizontal="center" vertical="top" wrapText="1"/>
    </xf>
    <xf numFmtId="0" fontId="10" fillId="0" borderId="0" xfId="0" applyFont="1" applyFill="1"/>
    <xf numFmtId="0" fontId="6" fillId="0" borderId="1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/>
    <xf numFmtId="0" fontId="10" fillId="0" borderId="0" xfId="0" applyFont="1" applyFill="1" applyBorder="1"/>
    <xf numFmtId="0" fontId="6" fillId="2" borderId="1" xfId="0" applyFont="1" applyFill="1" applyBorder="1" applyAlignment="1">
      <alignment horizontal="center" vertical="top" wrapText="1"/>
    </xf>
    <xf numFmtId="0" fontId="11" fillId="0" borderId="0" xfId="0" applyFont="1" applyFill="1"/>
    <xf numFmtId="164" fontId="5" fillId="0" borderId="1" xfId="1" applyNumberFormat="1" applyFont="1" applyFill="1" applyBorder="1" applyAlignment="1">
      <alignment vertical="top"/>
    </xf>
    <xf numFmtId="164" fontId="5" fillId="0" borderId="3" xfId="1" applyNumberFormat="1" applyFont="1" applyFill="1" applyBorder="1" applyAlignment="1">
      <alignment vertical="top"/>
    </xf>
    <xf numFmtId="164" fontId="6" fillId="0" borderId="18" xfId="1" applyNumberFormat="1" applyFont="1" applyFill="1" applyBorder="1" applyAlignment="1">
      <alignment vertical="top" wrapText="1"/>
    </xf>
    <xf numFmtId="164" fontId="6" fillId="0" borderId="3" xfId="1" applyNumberFormat="1" applyFont="1" applyFill="1" applyBorder="1" applyAlignment="1">
      <alignment vertical="top" wrapText="1"/>
    </xf>
    <xf numFmtId="164" fontId="6" fillId="0" borderId="1" xfId="1" applyNumberFormat="1" applyFont="1" applyFill="1" applyBorder="1" applyAlignment="1">
      <alignment vertical="top" wrapText="1"/>
    </xf>
    <xf numFmtId="164" fontId="8" fillId="2" borderId="1" xfId="1" applyNumberFormat="1" applyFont="1" applyFill="1" applyBorder="1" applyAlignment="1">
      <alignment vertical="top" wrapText="1"/>
    </xf>
    <xf numFmtId="164" fontId="8" fillId="2" borderId="3" xfId="1" applyNumberFormat="1" applyFont="1" applyFill="1" applyBorder="1" applyAlignment="1">
      <alignment vertical="top" wrapText="1"/>
    </xf>
    <xf numFmtId="164" fontId="5" fillId="0" borderId="3" xfId="1" applyNumberFormat="1" applyFont="1" applyFill="1" applyBorder="1" applyAlignment="1">
      <alignment vertical="top" wrapText="1"/>
    </xf>
    <xf numFmtId="164" fontId="5" fillId="0" borderId="9" xfId="1" applyNumberFormat="1" applyFont="1" applyFill="1" applyBorder="1" applyAlignment="1">
      <alignment vertical="top" wrapText="1"/>
    </xf>
    <xf numFmtId="164" fontId="4" fillId="2" borderId="11" xfId="1" applyNumberFormat="1" applyFont="1" applyFill="1" applyBorder="1" applyAlignment="1">
      <alignment vertical="top" wrapText="1"/>
    </xf>
    <xf numFmtId="164" fontId="4" fillId="0" borderId="18" xfId="1" applyNumberFormat="1" applyFont="1" applyFill="1" applyBorder="1" applyAlignment="1">
      <alignment vertical="top" wrapText="1"/>
    </xf>
    <xf numFmtId="164" fontId="4" fillId="0" borderId="3" xfId="1" applyNumberFormat="1" applyFont="1" applyFill="1" applyBorder="1" applyAlignment="1">
      <alignment vertical="top" wrapText="1"/>
    </xf>
    <xf numFmtId="164" fontId="4" fillId="0" borderId="9" xfId="1" applyNumberFormat="1" applyFont="1" applyFill="1" applyBorder="1" applyAlignment="1">
      <alignment vertical="top" wrapText="1"/>
    </xf>
    <xf numFmtId="0" fontId="5" fillId="0" borderId="7" xfId="0" applyNumberFormat="1" applyFont="1" applyFill="1" applyBorder="1" applyAlignment="1">
      <alignment vertical="top" wrapText="1"/>
    </xf>
    <xf numFmtId="164" fontId="5" fillId="0" borderId="8" xfId="1" applyNumberFormat="1" applyFont="1" applyFill="1" applyBorder="1" applyAlignment="1">
      <alignment vertical="top"/>
    </xf>
    <xf numFmtId="164" fontId="5" fillId="0" borderId="9" xfId="1" applyNumberFormat="1" applyFont="1" applyFill="1" applyBorder="1" applyAlignment="1">
      <alignment vertical="top"/>
    </xf>
    <xf numFmtId="0" fontId="4" fillId="0" borderId="13" xfId="0" applyFont="1" applyFill="1" applyBorder="1" applyAlignment="1">
      <alignment vertical="top" wrapText="1"/>
    </xf>
    <xf numFmtId="164" fontId="4" fillId="0" borderId="15" xfId="1" applyNumberFormat="1" applyFont="1" applyFill="1" applyBorder="1" applyAlignment="1">
      <alignment vertical="top"/>
    </xf>
    <xf numFmtId="164" fontId="4" fillId="0" borderId="14" xfId="1" applyNumberFormat="1" applyFont="1" applyFill="1" applyBorder="1" applyAlignment="1">
      <alignment vertical="top"/>
    </xf>
    <xf numFmtId="0" fontId="6" fillId="0" borderId="10" xfId="0" applyFont="1" applyFill="1" applyBorder="1" applyAlignment="1">
      <alignment vertical="top" wrapText="1"/>
    </xf>
    <xf numFmtId="164" fontId="6" fillId="0" borderId="12" xfId="1" applyNumberFormat="1" applyFont="1" applyFill="1" applyBorder="1" applyAlignment="1">
      <alignment vertical="top"/>
    </xf>
    <xf numFmtId="164" fontId="6" fillId="0" borderId="11" xfId="1" applyNumberFormat="1" applyFont="1" applyFill="1" applyBorder="1" applyAlignment="1">
      <alignment vertical="top"/>
    </xf>
    <xf numFmtId="0" fontId="5" fillId="0" borderId="1" xfId="0" applyFont="1" applyFill="1" applyBorder="1" applyAlignment="1">
      <alignment horizontal="center" vertical="top" wrapText="1"/>
    </xf>
    <xf numFmtId="2" fontId="5" fillId="0" borderId="8" xfId="0" applyNumberFormat="1" applyFont="1" applyFill="1" applyBorder="1" applyAlignment="1">
      <alignment vertical="top" wrapText="1"/>
    </xf>
    <xf numFmtId="2" fontId="5" fillId="0" borderId="12" xfId="0" applyNumberFormat="1" applyFont="1" applyFill="1" applyBorder="1" applyAlignment="1">
      <alignment vertical="top" wrapText="1"/>
    </xf>
    <xf numFmtId="164" fontId="5" fillId="0" borderId="11" xfId="1" applyNumberFormat="1" applyFont="1" applyFill="1" applyBorder="1" applyAlignment="1">
      <alignment vertical="top" wrapText="1"/>
    </xf>
    <xf numFmtId="2" fontId="4" fillId="0" borderId="11" xfId="0" applyNumberFormat="1" applyFont="1" applyFill="1" applyBorder="1" applyAlignment="1">
      <alignment vertical="top" wrapText="1"/>
    </xf>
    <xf numFmtId="164" fontId="4" fillId="0" borderId="11" xfId="1" applyNumberFormat="1" applyFont="1" applyFill="1" applyBorder="1" applyAlignment="1">
      <alignment vertical="top" wrapText="1"/>
    </xf>
    <xf numFmtId="2" fontId="4" fillId="0" borderId="0" xfId="0" applyNumberFormat="1" applyFont="1" applyFill="1" applyAlignment="1">
      <alignment vertical="top" wrapText="1"/>
    </xf>
    <xf numFmtId="164" fontId="6" fillId="0" borderId="17" xfId="1" applyNumberFormat="1" applyFont="1" applyFill="1" applyBorder="1" applyAlignment="1">
      <alignment vertical="top" wrapText="1"/>
    </xf>
    <xf numFmtId="164" fontId="4" fillId="0" borderId="0" xfId="1" applyNumberFormat="1" applyFont="1" applyFill="1" applyAlignment="1">
      <alignment horizontal="right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0" fontId="5" fillId="0" borderId="3" xfId="0" applyNumberFormat="1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vertical="top"/>
    </xf>
    <xf numFmtId="0" fontId="4" fillId="0" borderId="22" xfId="0" applyNumberFormat="1" applyFont="1" applyFill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4" fillId="2" borderId="19" xfId="0" applyFont="1" applyFill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E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tabSelected="1" workbookViewId="0">
      <selection activeCell="E14" sqref="E14"/>
    </sheetView>
  </sheetViews>
  <sheetFormatPr defaultRowHeight="15.75"/>
  <cols>
    <col min="1" max="1" width="73.7109375" style="10" customWidth="1"/>
    <col min="2" max="2" width="13.28515625" style="10" customWidth="1"/>
    <col min="3" max="3" width="13" style="10" customWidth="1"/>
    <col min="4" max="4" width="13.28515625" style="10" customWidth="1"/>
    <col min="5" max="5" width="14.5703125" style="10" customWidth="1"/>
    <col min="6" max="6" width="11.85546875" style="10" bestFit="1" customWidth="1"/>
    <col min="7" max="8" width="9.140625" style="2"/>
  </cols>
  <sheetData>
    <row r="1" spans="1:10" s="2" customFormat="1" ht="31.5">
      <c r="A1" s="45" t="s">
        <v>12</v>
      </c>
      <c r="B1" s="10"/>
      <c r="C1" s="10" t="s">
        <v>30</v>
      </c>
      <c r="D1" s="46" t="s">
        <v>22</v>
      </c>
      <c r="E1" s="46">
        <v>12</v>
      </c>
      <c r="F1" s="10"/>
    </row>
    <row r="2" spans="1:10" s="2" customFormat="1">
      <c r="A2" s="47" t="s">
        <v>15</v>
      </c>
      <c r="B2" s="10"/>
      <c r="C2" s="10"/>
      <c r="D2" s="10"/>
      <c r="E2" s="10"/>
      <c r="F2" s="10"/>
    </row>
    <row r="3" spans="1:10" s="2" customFormat="1">
      <c r="A3" s="10" t="s">
        <v>31</v>
      </c>
      <c r="B3" s="10">
        <v>2265.1999999999998</v>
      </c>
      <c r="C3" s="10"/>
      <c r="D3" s="10"/>
      <c r="E3" s="10"/>
      <c r="F3" s="10"/>
    </row>
    <row r="4" spans="1:10" s="2" customFormat="1">
      <c r="A4" s="10" t="s">
        <v>50</v>
      </c>
      <c r="B4" s="10">
        <v>16.670000000000002</v>
      </c>
      <c r="C4" s="10">
        <v>17.32</v>
      </c>
      <c r="D4" s="10"/>
      <c r="E4" s="10"/>
      <c r="F4" s="10"/>
    </row>
    <row r="5" spans="1:10" s="2" customFormat="1" ht="17.25" customHeight="1">
      <c r="A5" s="10" t="s">
        <v>23</v>
      </c>
      <c r="B5" s="103">
        <f>B3*B4*6+B3*C4*6</f>
        <v>461964.88799999998</v>
      </c>
      <c r="C5" s="48"/>
      <c r="D5" s="48"/>
      <c r="E5" s="10"/>
      <c r="F5" s="48"/>
      <c r="G5" s="10"/>
    </row>
    <row r="6" spans="1:10" s="2" customFormat="1" ht="31.5">
      <c r="A6" s="10" t="s">
        <v>59</v>
      </c>
      <c r="B6" s="103">
        <f>-23327.84-23722.35-12.15</f>
        <v>-47062.340000000004</v>
      </c>
      <c r="C6" s="48"/>
      <c r="D6" s="48"/>
      <c r="E6" s="10"/>
      <c r="F6" s="48"/>
      <c r="G6" s="10"/>
      <c r="H6" s="5"/>
      <c r="I6" s="5"/>
      <c r="J6" s="5"/>
    </row>
    <row r="7" spans="1:10" s="2" customFormat="1" ht="16.5" thickBot="1">
      <c r="A7" s="10" t="s">
        <v>0</v>
      </c>
      <c r="B7" s="10">
        <v>100</v>
      </c>
      <c r="C7" s="10"/>
      <c r="D7" s="10"/>
      <c r="E7" s="10"/>
      <c r="F7" s="48"/>
    </row>
    <row r="8" spans="1:10" s="3" customFormat="1" ht="66" customHeight="1">
      <c r="A8" s="7" t="s">
        <v>1</v>
      </c>
      <c r="B8" s="9" t="s">
        <v>13</v>
      </c>
      <c r="C8" s="9" t="s">
        <v>20</v>
      </c>
      <c r="D8" s="9" t="s">
        <v>24</v>
      </c>
      <c r="E8" s="8" t="s">
        <v>21</v>
      </c>
      <c r="F8" s="11"/>
    </row>
    <row r="9" spans="1:10" s="2" customFormat="1" ht="15.75" customHeight="1">
      <c r="A9" s="12" t="s">
        <v>2</v>
      </c>
      <c r="B9" s="42" t="s">
        <v>14</v>
      </c>
      <c r="C9" s="95" t="s">
        <v>25</v>
      </c>
      <c r="D9" s="13">
        <v>0.89</v>
      </c>
      <c r="E9" s="80">
        <f>D9*B3*E1</f>
        <v>24192.335999999996</v>
      </c>
      <c r="F9" s="10"/>
    </row>
    <row r="10" spans="1:10" s="2" customFormat="1" ht="47.25">
      <c r="A10" s="12" t="s">
        <v>3</v>
      </c>
      <c r="B10" s="42" t="s">
        <v>14</v>
      </c>
      <c r="C10" s="95" t="s">
        <v>25</v>
      </c>
      <c r="D10" s="13">
        <f>4.5+D11+D12</f>
        <v>4.6874742480428511</v>
      </c>
      <c r="E10" s="80">
        <f>D10*E1*B3</f>
        <v>127416.79999999999</v>
      </c>
      <c r="F10" s="10"/>
    </row>
    <row r="11" spans="1:10" s="2" customFormat="1">
      <c r="A11" s="15" t="s">
        <v>4</v>
      </c>
      <c r="B11" s="42"/>
      <c r="C11" s="95" t="s">
        <v>25</v>
      </c>
      <c r="D11" s="13">
        <f>E11/E1/B3</f>
        <v>0.11330861145447056</v>
      </c>
      <c r="E11" s="80">
        <v>3080</v>
      </c>
      <c r="F11" s="10"/>
    </row>
    <row r="12" spans="1:10" s="2" customFormat="1">
      <c r="A12" s="15" t="s">
        <v>5</v>
      </c>
      <c r="B12" s="42"/>
      <c r="C12" s="95" t="s">
        <v>25</v>
      </c>
      <c r="D12" s="13">
        <f>E12/E1/B3</f>
        <v>7.4165636588380726E-2</v>
      </c>
      <c r="E12" s="80">
        <v>2016</v>
      </c>
      <c r="F12" s="10"/>
    </row>
    <row r="13" spans="1:10" s="2" customFormat="1" ht="47.25">
      <c r="A13" s="12" t="s">
        <v>6</v>
      </c>
      <c r="B13" s="42" t="s">
        <v>14</v>
      </c>
      <c r="C13" s="95" t="s">
        <v>25</v>
      </c>
      <c r="D13" s="13">
        <f>E13/E1/B3</f>
        <v>4.8671199011124848</v>
      </c>
      <c r="E13" s="80">
        <v>132300</v>
      </c>
      <c r="F13" s="10"/>
    </row>
    <row r="14" spans="1:10" s="2" customFormat="1">
      <c r="A14" s="12" t="s">
        <v>7</v>
      </c>
      <c r="B14" s="42" t="s">
        <v>14</v>
      </c>
      <c r="C14" s="95" t="s">
        <v>25</v>
      </c>
      <c r="D14" s="13">
        <f>E14/E1/B3</f>
        <v>3.1219833421625762</v>
      </c>
      <c r="E14" s="80">
        <v>84863</v>
      </c>
      <c r="F14" s="10"/>
    </row>
    <row r="15" spans="1:10" s="2" customFormat="1" ht="17.25" customHeight="1">
      <c r="A15" s="12" t="s">
        <v>8</v>
      </c>
      <c r="B15" s="42" t="s">
        <v>14</v>
      </c>
      <c r="C15" s="95" t="s">
        <v>25</v>
      </c>
      <c r="D15" s="13">
        <v>0.56999999999999995</v>
      </c>
      <c r="E15" s="80">
        <f>D15*E1*B3</f>
        <v>15493.967999999999</v>
      </c>
      <c r="F15" s="10"/>
    </row>
    <row r="16" spans="1:10" s="2" customFormat="1" ht="48" thickBot="1">
      <c r="A16" s="28" t="s">
        <v>9</v>
      </c>
      <c r="B16" s="59" t="s">
        <v>14</v>
      </c>
      <c r="C16" s="19" t="s">
        <v>25</v>
      </c>
      <c r="D16" s="96">
        <v>0.49</v>
      </c>
      <c r="E16" s="81">
        <f>D16*E1*B3</f>
        <v>13319.375999999998</v>
      </c>
      <c r="F16" s="10"/>
    </row>
    <row r="17" spans="1:10" s="40" customFormat="1" ht="16.5" thickBot="1">
      <c r="A17" s="37" t="s">
        <v>26</v>
      </c>
      <c r="B17" s="38"/>
      <c r="C17" s="38" t="s">
        <v>25</v>
      </c>
      <c r="D17" s="39">
        <f>E17/E1/B3</f>
        <v>0.63741649008181778</v>
      </c>
      <c r="E17" s="82">
        <f>E18+E19+E20+E21+E22+E23</f>
        <v>17326.510000000002</v>
      </c>
      <c r="F17" s="49"/>
    </row>
    <row r="18" spans="1:10" s="4" customFormat="1" ht="15.75" customHeight="1">
      <c r="A18" s="16" t="s">
        <v>56</v>
      </c>
      <c r="B18" s="41" t="s">
        <v>16</v>
      </c>
      <c r="C18" s="30" t="s">
        <v>25</v>
      </c>
      <c r="D18" s="31"/>
      <c r="E18" s="83">
        <v>3882.46</v>
      </c>
      <c r="F18" s="47"/>
    </row>
    <row r="19" spans="1:10" s="4" customFormat="1" ht="15.75" customHeight="1">
      <c r="A19" s="16" t="s">
        <v>46</v>
      </c>
      <c r="B19" s="42" t="s">
        <v>18</v>
      </c>
      <c r="C19" s="95" t="s">
        <v>25</v>
      </c>
      <c r="D19" s="14"/>
      <c r="E19" s="84">
        <v>3167.81</v>
      </c>
      <c r="F19" s="47"/>
    </row>
    <row r="20" spans="1:10" s="4" customFormat="1" ht="15.75" customHeight="1">
      <c r="A20" s="16" t="s">
        <v>57</v>
      </c>
      <c r="B20" s="42" t="s">
        <v>44</v>
      </c>
      <c r="C20" s="95" t="s">
        <v>25</v>
      </c>
      <c r="D20" s="14"/>
      <c r="E20" s="84">
        <v>922.59</v>
      </c>
      <c r="F20" s="47"/>
    </row>
    <row r="21" spans="1:10" s="4" customFormat="1" ht="15.75" customHeight="1">
      <c r="A21" s="16" t="s">
        <v>45</v>
      </c>
      <c r="B21" s="42" t="s">
        <v>44</v>
      </c>
      <c r="C21" s="95" t="s">
        <v>25</v>
      </c>
      <c r="D21" s="14"/>
      <c r="E21" s="84">
        <v>1926.31</v>
      </c>
      <c r="F21" s="47"/>
    </row>
    <row r="22" spans="1:10" s="4" customFormat="1" ht="15.75" customHeight="1">
      <c r="A22" s="16" t="s">
        <v>58</v>
      </c>
      <c r="B22" s="42" t="s">
        <v>33</v>
      </c>
      <c r="C22" s="95" t="s">
        <v>25</v>
      </c>
      <c r="D22" s="14"/>
      <c r="E22" s="84">
        <f>2747.34</f>
        <v>2747.34</v>
      </c>
      <c r="F22" s="47"/>
    </row>
    <row r="23" spans="1:10" s="4" customFormat="1" ht="15.75" customHeight="1" thickBot="1">
      <c r="A23" s="16" t="s">
        <v>49</v>
      </c>
      <c r="B23" s="41" t="s">
        <v>19</v>
      </c>
      <c r="C23" s="19" t="s">
        <v>25</v>
      </c>
      <c r="D23" s="20"/>
      <c r="E23" s="85">
        <v>4680</v>
      </c>
      <c r="F23" s="47"/>
    </row>
    <row r="24" spans="1:10" s="27" customFormat="1" ht="32.25" thickBot="1">
      <c r="A24" s="33" t="s">
        <v>40</v>
      </c>
      <c r="B24" s="32"/>
      <c r="C24" s="32" t="s">
        <v>25</v>
      </c>
      <c r="D24" s="97">
        <f>E24/E1/B3</f>
        <v>0.98479162987815649</v>
      </c>
      <c r="E24" s="98">
        <f>D42+D43</f>
        <v>26769</v>
      </c>
      <c r="F24" s="24"/>
      <c r="G24" s="25"/>
      <c r="H24" s="26"/>
      <c r="I24" s="26"/>
      <c r="J24" s="26"/>
    </row>
    <row r="25" spans="1:10" s="2" customFormat="1" ht="16.5" customHeight="1" thickBot="1">
      <c r="A25" s="17" t="s">
        <v>10</v>
      </c>
      <c r="B25" s="18"/>
      <c r="C25" s="18"/>
      <c r="D25" s="99">
        <f>D9+D10+D13+D14+D15+D16+D17+D24</f>
        <v>16.248785611277885</v>
      </c>
      <c r="E25" s="100">
        <f>E9+E10+E13+E14+E15+E16+E17+E24</f>
        <v>441680.99</v>
      </c>
      <c r="F25" s="101"/>
      <c r="G25" s="1"/>
    </row>
    <row r="26" spans="1:10" s="27" customFormat="1" ht="16.5" thickBot="1">
      <c r="A26" s="112" t="s">
        <v>41</v>
      </c>
      <c r="B26" s="113"/>
      <c r="C26" s="113"/>
      <c r="D26" s="60" t="s">
        <v>51</v>
      </c>
      <c r="E26" s="61" t="s">
        <v>52</v>
      </c>
      <c r="F26" s="62"/>
      <c r="G26" s="24"/>
      <c r="H26" s="63"/>
      <c r="I26" s="26"/>
      <c r="J26" s="26"/>
    </row>
    <row r="27" spans="1:10" s="66" customFormat="1" ht="30.75" customHeight="1">
      <c r="A27" s="50" t="s">
        <v>54</v>
      </c>
      <c r="B27" s="29"/>
      <c r="C27" s="65" t="s">
        <v>25</v>
      </c>
      <c r="D27" s="102">
        <v>888</v>
      </c>
      <c r="E27" s="75"/>
      <c r="F27" s="51"/>
    </row>
    <row r="28" spans="1:10" s="66" customFormat="1">
      <c r="A28" s="15" t="s">
        <v>53</v>
      </c>
      <c r="B28" s="21"/>
      <c r="C28" s="67" t="s">
        <v>25</v>
      </c>
      <c r="D28" s="77">
        <v>12400</v>
      </c>
      <c r="E28" s="76">
        <v>4041</v>
      </c>
      <c r="F28" s="52"/>
    </row>
    <row r="29" spans="1:10" s="66" customFormat="1" ht="31.5">
      <c r="A29" s="15" t="s">
        <v>43</v>
      </c>
      <c r="B29" s="21"/>
      <c r="C29" s="67" t="s">
        <v>25</v>
      </c>
      <c r="D29" s="77">
        <v>28930</v>
      </c>
      <c r="E29" s="76"/>
      <c r="F29" s="52"/>
    </row>
    <row r="30" spans="1:10" s="70" customFormat="1" ht="31.5">
      <c r="A30" s="15" t="s">
        <v>29</v>
      </c>
      <c r="B30" s="21"/>
      <c r="C30" s="67" t="s">
        <v>25</v>
      </c>
      <c r="D30" s="77">
        <v>12815</v>
      </c>
      <c r="E30" s="76"/>
      <c r="F30" s="53"/>
      <c r="G30" s="68"/>
      <c r="H30" s="69"/>
      <c r="I30" s="69"/>
      <c r="J30" s="69"/>
    </row>
    <row r="31" spans="1:10" s="66" customFormat="1">
      <c r="A31" s="15" t="s">
        <v>55</v>
      </c>
      <c r="B31" s="21"/>
      <c r="C31" s="67" t="s">
        <v>25</v>
      </c>
      <c r="D31" s="77">
        <f>B5+B6</f>
        <v>414902.54799999995</v>
      </c>
      <c r="E31" s="76"/>
      <c r="F31" s="54"/>
    </row>
    <row r="32" spans="1:10" s="66" customFormat="1">
      <c r="A32" s="64" t="str">
        <f>A25</f>
        <v>итого расходы</v>
      </c>
      <c r="B32" s="21"/>
      <c r="C32" s="67" t="s">
        <v>25</v>
      </c>
      <c r="D32" s="77"/>
      <c r="E32" s="76">
        <f>E25</f>
        <v>441680.99</v>
      </c>
      <c r="F32" s="54"/>
    </row>
    <row r="33" spans="1:9" s="72" customFormat="1" ht="15.75" customHeight="1">
      <c r="A33" s="55" t="s">
        <v>17</v>
      </c>
      <c r="B33" s="34"/>
      <c r="C33" s="71" t="s">
        <v>25</v>
      </c>
      <c r="D33" s="78">
        <f>D27+D28+D29+D30+D31-E28-E32</f>
        <v>24213.557999999961</v>
      </c>
      <c r="E33" s="79"/>
      <c r="F33" s="56"/>
    </row>
    <row r="34" spans="1:9" s="2" customFormat="1" ht="16.5" thickBot="1">
      <c r="A34" s="109" t="s">
        <v>32</v>
      </c>
      <c r="B34" s="110"/>
      <c r="C34" s="110"/>
      <c r="D34" s="110"/>
      <c r="E34" s="111"/>
      <c r="F34" s="57"/>
    </row>
    <row r="35" spans="1:9" s="36" customFormat="1" ht="15.75" customHeight="1">
      <c r="A35" s="43" t="s">
        <v>27</v>
      </c>
      <c r="B35" s="104" t="s">
        <v>48</v>
      </c>
      <c r="C35" s="104" t="s">
        <v>47</v>
      </c>
      <c r="D35" s="106"/>
      <c r="E35" s="107" t="s">
        <v>60</v>
      </c>
      <c r="F35" s="6"/>
      <c r="G35" s="35"/>
      <c r="H35" s="35"/>
      <c r="I35" s="35"/>
    </row>
    <row r="36" spans="1:9" s="36" customFormat="1" ht="77.25" customHeight="1">
      <c r="A36" s="12"/>
      <c r="B36" s="105"/>
      <c r="C36" s="44" t="s">
        <v>42</v>
      </c>
      <c r="D36" s="44" t="s">
        <v>34</v>
      </c>
      <c r="E36" s="108"/>
      <c r="F36" s="6"/>
      <c r="G36" s="35"/>
      <c r="H36" s="35"/>
      <c r="I36" s="35"/>
    </row>
    <row r="37" spans="1:9" s="2" customFormat="1" ht="15.75" customHeight="1">
      <c r="A37" s="22" t="s">
        <v>35</v>
      </c>
      <c r="B37" s="73">
        <v>691243</v>
      </c>
      <c r="C37" s="73">
        <v>691238</v>
      </c>
      <c r="D37" s="73"/>
      <c r="E37" s="74"/>
      <c r="F37" s="58"/>
    </row>
    <row r="38" spans="1:9" s="2" customFormat="1" ht="15.75" customHeight="1">
      <c r="A38" s="22" t="s">
        <v>36</v>
      </c>
      <c r="B38" s="73"/>
      <c r="C38" s="73"/>
      <c r="D38" s="73"/>
      <c r="E38" s="74"/>
      <c r="F38" s="58"/>
    </row>
    <row r="39" spans="1:9" s="2" customFormat="1" ht="15.75" customHeight="1">
      <c r="A39" s="22" t="s">
        <v>37</v>
      </c>
      <c r="B39" s="73">
        <v>94164</v>
      </c>
      <c r="C39" s="73">
        <v>92230</v>
      </c>
      <c r="D39" s="73">
        <v>1684</v>
      </c>
      <c r="E39" s="74">
        <v>246</v>
      </c>
      <c r="F39" s="58"/>
    </row>
    <row r="40" spans="1:9" s="2" customFormat="1" ht="15.75" customHeight="1">
      <c r="A40" s="22" t="s">
        <v>38</v>
      </c>
      <c r="B40" s="73">
        <v>107415</v>
      </c>
      <c r="C40" s="73">
        <v>105924</v>
      </c>
      <c r="D40" s="73">
        <v>1088</v>
      </c>
      <c r="E40" s="74">
        <f>60+343</f>
        <v>403</v>
      </c>
      <c r="F40" s="58"/>
    </row>
    <row r="41" spans="1:9" s="2" customFormat="1" ht="15.75" customHeight="1" thickBot="1">
      <c r="A41" s="86" t="s">
        <v>39</v>
      </c>
      <c r="B41" s="87">
        <v>226120</v>
      </c>
      <c r="C41" s="87">
        <v>201916</v>
      </c>
      <c r="D41" s="87">
        <v>25416</v>
      </c>
      <c r="E41" s="88">
        <v>207</v>
      </c>
      <c r="F41" s="58"/>
    </row>
    <row r="42" spans="1:9" s="2" customFormat="1" ht="15.75" customHeight="1" thickBot="1">
      <c r="A42" s="89" t="s">
        <v>28</v>
      </c>
      <c r="B42" s="90">
        <f>SUM(B37:B41)</f>
        <v>1118942</v>
      </c>
      <c r="C42" s="90">
        <f>SUM(C37:C41)</f>
        <v>1091308</v>
      </c>
      <c r="D42" s="90">
        <f>SUM(D37:D41)</f>
        <v>28188</v>
      </c>
      <c r="E42" s="91">
        <f>SUM(E37:E41)</f>
        <v>856</v>
      </c>
      <c r="F42" s="10"/>
    </row>
    <row r="43" spans="1:9" s="66" customFormat="1" ht="32.25" thickBot="1">
      <c r="A43" s="92" t="s">
        <v>61</v>
      </c>
      <c r="B43" s="93"/>
      <c r="C43" s="93"/>
      <c r="D43" s="93">
        <f>B41-C41-D41-E41</f>
        <v>-1419</v>
      </c>
      <c r="E43" s="94"/>
      <c r="F43" s="51"/>
    </row>
    <row r="44" spans="1:9">
      <c r="A44" s="23" t="s">
        <v>11</v>
      </c>
    </row>
  </sheetData>
  <mergeCells count="5">
    <mergeCell ref="B35:B36"/>
    <mergeCell ref="C35:D35"/>
    <mergeCell ref="E35:E36"/>
    <mergeCell ref="A34:E34"/>
    <mergeCell ref="A26:C26"/>
  </mergeCells>
  <pageMargins left="0.31496062992125984" right="0.31496062992125984" top="0.19685039370078741" bottom="0.15748031496062992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2018-02-05T06:18:16Z</cp:lastPrinted>
  <dcterms:created xsi:type="dcterms:W3CDTF">2016-04-22T06:39:22Z</dcterms:created>
  <dcterms:modified xsi:type="dcterms:W3CDTF">2018-03-16T10:05:03Z</dcterms:modified>
</cp:coreProperties>
</file>