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27"/>
  <c r="D45"/>
  <c r="E42"/>
  <c r="E43"/>
  <c r="B44"/>
  <c r="C44"/>
  <c r="E19"/>
  <c r="E25"/>
  <c r="D31"/>
  <c r="C34"/>
  <c r="A34"/>
  <c r="B6"/>
  <c r="D44"/>
  <c r="D27" s="1"/>
  <c r="D12"/>
  <c r="E44" l="1"/>
  <c r="E18"/>
  <c r="E17"/>
  <c r="D16"/>
  <c r="D15"/>
  <c r="D13"/>
  <c r="D11"/>
  <c r="E9"/>
  <c r="B5" l="1"/>
  <c r="D33" s="1"/>
  <c r="D19"/>
  <c r="D28" l="1"/>
  <c r="E10"/>
  <c r="E28" s="1"/>
  <c r="E34" s="1"/>
  <c r="D35" s="1"/>
</calcChain>
</file>

<file path=xl/sharedStrings.xml><?xml version="1.0" encoding="utf-8"?>
<sst xmlns="http://schemas.openxmlformats.org/spreadsheetml/2006/main" count="96" uniqueCount="67">
  <si>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</si>
  <si>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</si>
  <si>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</si>
  <si>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</si>
  <si>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</si>
  <si>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</si>
  <si>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</si>
  <si>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</si>
  <si>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</si>
  <si>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</si>
  <si>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</si>
  <si>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</si>
  <si>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</si>
  <si>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</si>
  <si>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</si>
  <si>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</si>
  <si>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</si>
  <si>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</si>
  <si>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д.15</t>
  </si>
  <si>
    <t>апрель</t>
  </si>
  <si>
    <t>май</t>
  </si>
  <si>
    <t>Остаток средств на конец периода (+ есть средства, -задолженность)</t>
  </si>
  <si>
    <t>август</t>
  </si>
  <si>
    <t>сентябрь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</si>
  <si>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</si>
  <si>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</si>
  <si>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</si>
  <si>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Кол-во месяцев</t>
  </si>
  <si>
    <t>Начислено за данный период по статье "содержание помещения",руб</t>
  </si>
  <si>
    <t>руб</t>
  </si>
  <si>
    <t>Ресурсоснабжающая организация (РСО)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</si>
  <si>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</si>
  <si>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</si>
  <si>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</si>
  <si>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</si>
  <si>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руб.</t>
  </si>
  <si>
    <t>февраль</t>
  </si>
  <si>
    <t>косметич.ремонт секций с 3 по 4 эт</t>
  </si>
  <si>
    <t>7.Работы по ремонту общедомового имущества всего, в т.ч.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</si>
  <si>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</si>
  <si>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</si>
  <si>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</si>
  <si>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</si>
  <si>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</si>
  <si>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</si>
  <si>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</si>
  <si>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ИТОГО</t>
  </si>
  <si>
    <t>Финансовый счет дома</t>
  </si>
  <si>
    <t>по индивид. потреблению, руб</t>
  </si>
  <si>
    <t>восстановление освещения перед машинным отделением</t>
  </si>
  <si>
    <t>Предоставлено РСО по приборам учета, руб</t>
  </si>
  <si>
    <t>Всего начислено УК Атал</t>
  </si>
  <si>
    <t>ремонт межпанельных швов кв.11</t>
  </si>
  <si>
    <t>Приход,руб</t>
  </si>
  <si>
    <t>Расход,руб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</si>
  <si>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</si>
  <si>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</si>
  <si>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работы на общедомовой системе отопления</t>
  </si>
  <si>
    <t>октябрь</t>
  </si>
  <si>
    <t>поверка общедомового прибора учета (ОДПУ)</t>
  </si>
  <si>
    <t>ремонт мягкой кровли козырька запасного входа</t>
  </si>
  <si>
    <t>ремонт стояка канализации, кв.79,61</t>
  </si>
  <si>
    <t>февр,дек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</si>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</sst>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1" fontId="5" fillId="0" borderId="19" xfId="0" applyNumberFormat="1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4" fillId="0" borderId="19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ont="1" applyFill="1"/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1" fontId="2" fillId="0" borderId="0" xfId="0" applyNumberFormat="1" applyFont="1" applyFill="1" applyAlignment="1">
      <alignment vertical="top"/>
    </xf>
    <xf numFmtId="0" fontId="6" fillId="0" borderId="15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Fill="1"/>
    <xf numFmtId="0" fontId="6" fillId="0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4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6" fillId="0" borderId="17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0" xfId="1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4" fillId="2" borderId="8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12" xfId="1" applyNumberFormat="1" applyFont="1" applyFill="1" applyBorder="1" applyAlignment="1">
      <alignment vertical="top" wrapText="1"/>
    </xf>
    <xf numFmtId="164" fontId="4" fillId="0" borderId="19" xfId="1" applyNumberFormat="1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center" vertical="top" wrapText="1"/>
    </xf>
    <xf numFmtId="164" fontId="8" fillId="2" borderId="19" xfId="1" applyNumberFormat="1" applyFont="1" applyFill="1" applyBorder="1" applyAlignment="1">
      <alignment vertical="top" wrapText="1"/>
    </xf>
    <xf numFmtId="164" fontId="8" fillId="2" borderId="25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top" wrapText="1"/>
    </xf>
    <xf numFmtId="164" fontId="6" fillId="0" borderId="19" xfId="1" applyNumberFormat="1" applyFont="1" applyFill="1" applyBorder="1" applyAlignment="1">
      <alignment vertical="top"/>
    </xf>
    <xf numFmtId="164" fontId="6" fillId="0" borderId="25" xfId="1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2" fontId="5" fillId="0" borderId="19" xfId="0" applyNumberFormat="1" applyFont="1" applyFill="1" applyBorder="1" applyAlignment="1">
      <alignment vertical="top" wrapText="1"/>
    </xf>
    <xf numFmtId="164" fontId="4" fillId="0" borderId="25" xfId="1" applyNumberFormat="1" applyFont="1" applyFill="1" applyBorder="1" applyAlignment="1">
      <alignment vertical="top" wrapText="1"/>
    </xf>
    <xf numFmtId="164" fontId="6" fillId="0" borderId="16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5" fillId="0" borderId="26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topLeftCell="A31" workbookViewId="0">
      <selection activeCell="E16" sqref="E16"/>
    </sheetView>
  </sheetViews>
  <sheetFormatPr defaultRowHeight="15.75"/>
  <cols>
    <col min="1" max="1" width="74.140625" style="3" customWidth="1"/>
    <col min="2" max="3" width="13.140625" style="3" customWidth="1"/>
    <col min="4" max="4" width="15.42578125" style="3" customWidth="1"/>
    <col min="5" max="5" width="16" style="3" customWidth="1"/>
    <col min="6" max="6" width="11.85546875" style="17" bestFit="1" customWidth="1"/>
    <col min="7" max="7" width="9.140625" style="40"/>
  </cols>
  <sheetData>
    <row r="1" spans="1:10" s="1" customFormat="1" ht="31.5">
      <c r="A1" s="38" t="s">
        <v>14</v>
      </c>
      <c r="B1" s="3"/>
      <c r="C1" s="3" t="s">
        <v>32</v>
      </c>
      <c r="D1" s="39" t="s">
        <v>27</v>
      </c>
      <c r="E1" s="39">
        <v>12</v>
      </c>
      <c r="F1" s="17"/>
      <c r="G1" s="40"/>
    </row>
    <row r="2" spans="1:10" s="1" customFormat="1">
      <c r="A2" s="41" t="s">
        <v>18</v>
      </c>
      <c r="B2" s="3"/>
      <c r="C2" s="3"/>
      <c r="D2" s="3"/>
      <c r="E2" s="3"/>
      <c r="F2" s="17"/>
      <c r="G2" s="40"/>
    </row>
    <row r="3" spans="1:10" s="1" customFormat="1">
      <c r="A3" s="3" t="s">
        <v>33</v>
      </c>
      <c r="B3" s="3">
        <v>3712.63</v>
      </c>
      <c r="C3" s="3"/>
      <c r="D3" s="3"/>
      <c r="E3" s="3"/>
      <c r="F3" s="17"/>
      <c r="G3" s="40"/>
    </row>
    <row r="4" spans="1:10" s="1" customFormat="1">
      <c r="A4" s="3" t="s">
        <v>0</v>
      </c>
      <c r="B4" s="3">
        <v>22.66</v>
      </c>
      <c r="C4" s="3"/>
      <c r="D4" s="3"/>
      <c r="E4" s="3"/>
      <c r="F4" s="17"/>
      <c r="G4" s="40"/>
    </row>
    <row r="5" spans="1:10" s="1" customFormat="1">
      <c r="A5" s="3" t="s">
        <v>28</v>
      </c>
      <c r="B5" s="102">
        <f>B3*B4*E1</f>
        <v>1009538.3496000001</v>
      </c>
      <c r="C5" s="42"/>
      <c r="D5" s="42"/>
      <c r="E5" s="3"/>
      <c r="F5" s="42"/>
      <c r="G5" s="3"/>
    </row>
    <row r="6" spans="1:10" s="1" customFormat="1" ht="31.5">
      <c r="A6" s="3" t="s">
        <v>63</v>
      </c>
      <c r="B6" s="102">
        <f>-48283-9364.92</f>
        <v>-57647.92</v>
      </c>
      <c r="C6" s="42"/>
      <c r="D6" s="42"/>
      <c r="E6" s="3"/>
      <c r="F6" s="42"/>
      <c r="G6" s="3"/>
      <c r="H6" s="11"/>
      <c r="I6" s="11"/>
      <c r="J6" s="11"/>
    </row>
    <row r="7" spans="1:10" s="1" customFormat="1" ht="16.5" thickBot="1">
      <c r="A7" s="3" t="s">
        <v>1</v>
      </c>
      <c r="B7" s="3">
        <v>100</v>
      </c>
      <c r="C7" s="3"/>
      <c r="D7" s="3"/>
      <c r="E7" s="3"/>
      <c r="F7" s="42"/>
      <c r="G7" s="40"/>
    </row>
    <row r="8" spans="1:10" s="18" customFormat="1" ht="65.25" customHeight="1">
      <c r="A8" s="4" t="s">
        <v>2</v>
      </c>
      <c r="B8" s="6" t="s">
        <v>15</v>
      </c>
      <c r="C8" s="6" t="s">
        <v>24</v>
      </c>
      <c r="D8" s="6" t="s">
        <v>26</v>
      </c>
      <c r="E8" s="5" t="s">
        <v>25</v>
      </c>
      <c r="F8" s="7"/>
    </row>
    <row r="9" spans="1:10" s="1" customFormat="1" ht="15.75" customHeight="1">
      <c r="A9" s="8" t="s">
        <v>3</v>
      </c>
      <c r="B9" s="22" t="s">
        <v>16</v>
      </c>
      <c r="C9" s="37" t="s">
        <v>29</v>
      </c>
      <c r="D9" s="9">
        <v>0.89</v>
      </c>
      <c r="E9" s="83">
        <f>D9*B3*E1</f>
        <v>39650.888400000003</v>
      </c>
      <c r="F9" s="17"/>
      <c r="G9" s="40"/>
    </row>
    <row r="10" spans="1:10" s="1" customFormat="1" ht="47.25">
      <c r="A10" s="8" t="s">
        <v>4</v>
      </c>
      <c r="B10" s="22" t="s">
        <v>16</v>
      </c>
      <c r="C10" s="37" t="s">
        <v>29</v>
      </c>
      <c r="D10" s="9">
        <f>4.63+D11+D12+D13+D14</f>
        <v>6.016236531335827</v>
      </c>
      <c r="E10" s="83">
        <f>D10*E1*B3</f>
        <v>268032.72279999999</v>
      </c>
      <c r="F10" s="17"/>
      <c r="G10" s="40"/>
    </row>
    <row r="11" spans="1:10" s="1" customFormat="1" ht="15.75" customHeight="1">
      <c r="A11" s="10" t="s">
        <v>5</v>
      </c>
      <c r="B11" s="22"/>
      <c r="C11" s="37" t="s">
        <v>29</v>
      </c>
      <c r="D11" s="9">
        <f>E11/E1/B3</f>
        <v>0.11941220464558366</v>
      </c>
      <c r="E11" s="83">
        <v>5320</v>
      </c>
      <c r="F11" s="17"/>
      <c r="G11" s="40"/>
    </row>
    <row r="12" spans="1:10" s="1" customFormat="1" ht="15.75" customHeight="1">
      <c r="A12" s="10" t="s">
        <v>6</v>
      </c>
      <c r="B12" s="22"/>
      <c r="C12" s="37" t="s">
        <v>29</v>
      </c>
      <c r="D12" s="9">
        <f>E12/E1/B3</f>
        <v>8.4755730214609776E-2</v>
      </c>
      <c r="E12" s="83">
        <v>3776</v>
      </c>
      <c r="F12" s="17"/>
      <c r="G12" s="40"/>
    </row>
    <row r="13" spans="1:10" s="1" customFormat="1" ht="15.75" customHeight="1">
      <c r="A13" s="10" t="s">
        <v>7</v>
      </c>
      <c r="B13" s="22" t="s">
        <v>16</v>
      </c>
      <c r="C13" s="37" t="s">
        <v>29</v>
      </c>
      <c r="D13" s="9">
        <f>E13/B3/E1</f>
        <v>1.022927143291952</v>
      </c>
      <c r="E13" s="83">
        <v>45573</v>
      </c>
      <c r="F13" s="17"/>
      <c r="G13" s="40"/>
    </row>
    <row r="14" spans="1:10" s="1" customFormat="1" ht="15.75" customHeight="1">
      <c r="A14" s="10" t="s">
        <v>66</v>
      </c>
      <c r="B14" s="22" t="s">
        <v>58</v>
      </c>
      <c r="C14" s="37" t="s">
        <v>35</v>
      </c>
      <c r="D14" s="9">
        <f>E14/E1/B3</f>
        <v>0.159141453183682</v>
      </c>
      <c r="E14" s="83">
        <v>7090</v>
      </c>
      <c r="F14" s="17"/>
      <c r="G14" s="11"/>
    </row>
    <row r="15" spans="1:10" s="1" customFormat="1" ht="47.25">
      <c r="A15" s="8" t="s">
        <v>8</v>
      </c>
      <c r="B15" s="22" t="s">
        <v>16</v>
      </c>
      <c r="C15" s="37" t="s">
        <v>29</v>
      </c>
      <c r="D15" s="9">
        <f>E15/E1/B3</f>
        <v>4.8104712831604548</v>
      </c>
      <c r="E15" s="83">
        <v>214314</v>
      </c>
      <c r="F15" s="17"/>
      <c r="G15" s="40"/>
    </row>
    <row r="16" spans="1:10" s="1" customFormat="1">
      <c r="A16" s="8" t="s">
        <v>9</v>
      </c>
      <c r="B16" s="22" t="s">
        <v>16</v>
      </c>
      <c r="C16" s="37" t="s">
        <v>29</v>
      </c>
      <c r="D16" s="9">
        <f>E16/E1/B3</f>
        <v>2.6460801821529927</v>
      </c>
      <c r="E16" s="83">
        <v>117887</v>
      </c>
      <c r="F16" s="17"/>
      <c r="G16" s="40"/>
    </row>
    <row r="17" spans="1:10" s="1" customFormat="1" ht="15.75" customHeight="1">
      <c r="A17" s="8" t="s">
        <v>10</v>
      </c>
      <c r="B17" s="22" t="s">
        <v>16</v>
      </c>
      <c r="C17" s="37" t="s">
        <v>29</v>
      </c>
      <c r="D17" s="9">
        <v>0.56999999999999995</v>
      </c>
      <c r="E17" s="83">
        <f>D17*E1*B3</f>
        <v>25394.389200000001</v>
      </c>
      <c r="F17" s="17"/>
      <c r="G17" s="40"/>
    </row>
    <row r="18" spans="1:10" s="1" customFormat="1" ht="48" thickBot="1">
      <c r="A18" s="8" t="s">
        <v>11</v>
      </c>
      <c r="B18" s="22" t="s">
        <v>16</v>
      </c>
      <c r="C18" s="37" t="s">
        <v>29</v>
      </c>
      <c r="D18" s="9">
        <v>0.49</v>
      </c>
      <c r="E18" s="83">
        <f>D18*E1*B3</f>
        <v>21830.2644</v>
      </c>
      <c r="F18" s="17"/>
      <c r="G18" s="40"/>
    </row>
    <row r="19" spans="1:10" s="1" customFormat="1">
      <c r="A19" s="33" t="s">
        <v>38</v>
      </c>
      <c r="B19" s="34"/>
      <c r="C19" s="34"/>
      <c r="D19" s="35">
        <f>E19/E1/B3</f>
        <v>2.184476592963299</v>
      </c>
      <c r="E19" s="84">
        <f>E20+E21+E22+E23+E24+E25+E26</f>
        <v>97321.84</v>
      </c>
      <c r="F19" s="17"/>
      <c r="G19" s="40"/>
    </row>
    <row r="20" spans="1:10" s="2" customFormat="1" ht="15.75" customHeight="1">
      <c r="A20" s="14" t="s">
        <v>59</v>
      </c>
      <c r="B20" s="22" t="s">
        <v>20</v>
      </c>
      <c r="C20" s="37" t="s">
        <v>29</v>
      </c>
      <c r="D20" s="13"/>
      <c r="E20" s="85">
        <v>7676.92</v>
      </c>
      <c r="F20" s="43"/>
      <c r="G20" s="44"/>
    </row>
    <row r="21" spans="1:10" s="2" customFormat="1" ht="15.75" customHeight="1">
      <c r="A21" s="14" t="s">
        <v>49</v>
      </c>
      <c r="B21" s="22" t="s">
        <v>19</v>
      </c>
      <c r="C21" s="37" t="s">
        <v>29</v>
      </c>
      <c r="D21" s="13"/>
      <c r="E21" s="85">
        <v>357.16</v>
      </c>
      <c r="F21" s="43"/>
      <c r="G21" s="44"/>
    </row>
    <row r="22" spans="1:10" s="2" customFormat="1" ht="15.75" customHeight="1">
      <c r="A22" s="14" t="s">
        <v>37</v>
      </c>
      <c r="B22" s="22" t="s">
        <v>36</v>
      </c>
      <c r="C22" s="37" t="s">
        <v>29</v>
      </c>
      <c r="D22" s="13"/>
      <c r="E22" s="85">
        <v>73689.03</v>
      </c>
      <c r="F22" s="43"/>
      <c r="G22" s="44"/>
    </row>
    <row r="23" spans="1:10" s="2" customFormat="1" ht="15.75" customHeight="1">
      <c r="A23" s="14" t="s">
        <v>60</v>
      </c>
      <c r="B23" s="22" t="s">
        <v>22</v>
      </c>
      <c r="C23" s="37" t="s">
        <v>29</v>
      </c>
      <c r="D23" s="13"/>
      <c r="E23" s="85">
        <v>4028.5</v>
      </c>
      <c r="F23" s="43"/>
      <c r="G23" s="44"/>
    </row>
    <row r="24" spans="1:10" s="2" customFormat="1" ht="15.75" customHeight="1">
      <c r="A24" s="14" t="s">
        <v>52</v>
      </c>
      <c r="B24" s="22" t="s">
        <v>23</v>
      </c>
      <c r="C24" s="37" t="s">
        <v>29</v>
      </c>
      <c r="D24" s="13"/>
      <c r="E24" s="85">
        <v>2340</v>
      </c>
      <c r="F24" s="43"/>
      <c r="G24" s="44"/>
    </row>
    <row r="25" spans="1:10" s="2" customFormat="1" ht="15.75" customHeight="1">
      <c r="A25" s="14" t="s">
        <v>61</v>
      </c>
      <c r="B25" s="22" t="s">
        <v>62</v>
      </c>
      <c r="C25" s="37" t="s">
        <v>29</v>
      </c>
      <c r="D25" s="13"/>
      <c r="E25" s="85">
        <f>1960.72+1559.39</f>
        <v>3520.11</v>
      </c>
      <c r="F25" s="43"/>
      <c r="G25" s="44"/>
    </row>
    <row r="26" spans="1:10" s="2" customFormat="1" ht="15.75" customHeight="1" thickBot="1">
      <c r="A26" s="70" t="s">
        <v>57</v>
      </c>
      <c r="B26" s="71" t="s">
        <v>58</v>
      </c>
      <c r="C26" s="72" t="s">
        <v>29</v>
      </c>
      <c r="D26" s="73"/>
      <c r="E26" s="86">
        <v>5710.12</v>
      </c>
      <c r="F26" s="43"/>
      <c r="G26" s="44"/>
    </row>
    <row r="27" spans="1:10" s="21" customFormat="1" ht="32.25" thickBot="1">
      <c r="A27" s="74" t="s">
        <v>39</v>
      </c>
      <c r="B27" s="27"/>
      <c r="C27" s="27" t="s">
        <v>29</v>
      </c>
      <c r="D27" s="98">
        <f>E27/E1/B3</f>
        <v>1.5410234793125088</v>
      </c>
      <c r="E27" s="99">
        <f>D44+D45</f>
        <v>68655</v>
      </c>
      <c r="F27" s="29"/>
      <c r="G27" s="29"/>
      <c r="H27" s="20"/>
      <c r="I27" s="20"/>
      <c r="J27" s="20"/>
    </row>
    <row r="28" spans="1:10" s="1" customFormat="1" ht="19.5" thickBot="1">
      <c r="A28" s="25" t="s">
        <v>12</v>
      </c>
      <c r="B28" s="26"/>
      <c r="C28" s="27" t="s">
        <v>29</v>
      </c>
      <c r="D28" s="28">
        <f>D9+D10+D15+D16+D17+D18+D19+D27</f>
        <v>19.148288068925083</v>
      </c>
      <c r="E28" s="87">
        <f>E9+E10+E15+E16+E17+E18+E19+E27</f>
        <v>853086.10479999986</v>
      </c>
      <c r="F28" s="45"/>
      <c r="G28" s="46"/>
    </row>
    <row r="29" spans="1:10" s="21" customFormat="1" ht="16.5" thickBot="1">
      <c r="A29" s="108" t="s">
        <v>47</v>
      </c>
      <c r="B29" s="109"/>
      <c r="C29" s="109"/>
      <c r="D29" s="55" t="s">
        <v>53</v>
      </c>
      <c r="E29" s="56" t="s">
        <v>54</v>
      </c>
      <c r="F29" s="30"/>
      <c r="G29" s="29"/>
      <c r="H29" s="57"/>
      <c r="I29" s="20"/>
      <c r="J29" s="20"/>
    </row>
    <row r="30" spans="1:10" s="62" customFormat="1" ht="30" customHeight="1">
      <c r="A30" s="47" t="s">
        <v>55</v>
      </c>
      <c r="B30" s="24"/>
      <c r="C30" s="60" t="s">
        <v>35</v>
      </c>
      <c r="D30" s="100">
        <v>37934</v>
      </c>
      <c r="E30" s="79"/>
      <c r="F30" s="48"/>
      <c r="G30" s="61"/>
    </row>
    <row r="31" spans="1:10" s="62" customFormat="1">
      <c r="A31" s="10" t="s">
        <v>17</v>
      </c>
      <c r="B31" s="23"/>
      <c r="C31" s="63" t="s">
        <v>35</v>
      </c>
      <c r="D31" s="101">
        <f>735*E1</f>
        <v>8820</v>
      </c>
      <c r="E31" s="80"/>
      <c r="F31" s="48"/>
      <c r="G31" s="61"/>
    </row>
    <row r="32" spans="1:10" s="62" customFormat="1" ht="31.5">
      <c r="A32" s="10" t="s">
        <v>31</v>
      </c>
      <c r="B32" s="23"/>
      <c r="C32" s="63" t="s">
        <v>35</v>
      </c>
      <c r="D32" s="101">
        <v>16192</v>
      </c>
      <c r="E32" s="80"/>
      <c r="F32" s="49"/>
      <c r="G32" s="61"/>
    </row>
    <row r="33" spans="1:10" s="65" customFormat="1">
      <c r="A33" s="10" t="s">
        <v>56</v>
      </c>
      <c r="B33" s="23"/>
      <c r="C33" s="63" t="s">
        <v>35</v>
      </c>
      <c r="D33" s="101">
        <f>B5+B6</f>
        <v>951890.42960000003</v>
      </c>
      <c r="E33" s="80"/>
      <c r="F33" s="50"/>
      <c r="G33" s="64"/>
    </row>
    <row r="34" spans="1:10" s="65" customFormat="1" ht="16.5" thickBot="1">
      <c r="A34" s="58" t="str">
        <f>A28</f>
        <v>итого расходы</v>
      </c>
      <c r="B34" s="59"/>
      <c r="C34" s="66" t="str">
        <f>C28</f>
        <v>руб</v>
      </c>
      <c r="D34" s="81"/>
      <c r="E34" s="82">
        <f>E28</f>
        <v>853086.10479999986</v>
      </c>
      <c r="F34" s="50"/>
      <c r="G34" s="64"/>
    </row>
    <row r="35" spans="1:10" s="69" customFormat="1" ht="15.75" customHeight="1" thickBot="1">
      <c r="A35" s="88" t="s">
        <v>21</v>
      </c>
      <c r="B35" s="89"/>
      <c r="C35" s="90" t="s">
        <v>35</v>
      </c>
      <c r="D35" s="91">
        <f>D30+D31+D32+D33-E34</f>
        <v>161750.32480000018</v>
      </c>
      <c r="E35" s="92"/>
      <c r="F35" s="67"/>
      <c r="G35" s="68"/>
    </row>
    <row r="36" spans="1:10" s="1" customFormat="1">
      <c r="A36" s="105" t="s">
        <v>34</v>
      </c>
      <c r="B36" s="106"/>
      <c r="C36" s="106"/>
      <c r="D36" s="106"/>
      <c r="E36" s="107"/>
      <c r="F36" s="51"/>
      <c r="G36" s="17"/>
      <c r="H36" s="11"/>
      <c r="I36" s="11"/>
      <c r="J36" s="11"/>
    </row>
    <row r="37" spans="1:10" s="32" customFormat="1" ht="15.75" customHeight="1">
      <c r="A37" s="36" t="s">
        <v>30</v>
      </c>
      <c r="B37" s="103" t="s">
        <v>50</v>
      </c>
      <c r="C37" s="110" t="s">
        <v>51</v>
      </c>
      <c r="D37" s="111"/>
      <c r="E37" s="112"/>
      <c r="F37" s="17"/>
      <c r="G37" s="31"/>
      <c r="H37" s="31"/>
      <c r="I37" s="31"/>
    </row>
    <row r="38" spans="1:10" s="32" customFormat="1" ht="63.75" customHeight="1">
      <c r="A38" s="8"/>
      <c r="B38" s="104"/>
      <c r="C38" s="93" t="s">
        <v>48</v>
      </c>
      <c r="D38" s="93" t="s">
        <v>40</v>
      </c>
      <c r="E38" s="12" t="s">
        <v>64</v>
      </c>
      <c r="F38" s="17"/>
      <c r="G38" s="31"/>
      <c r="H38" s="31"/>
      <c r="I38" s="31"/>
    </row>
    <row r="39" spans="1:10" s="1" customFormat="1">
      <c r="A39" s="19" t="s">
        <v>41</v>
      </c>
      <c r="B39" s="75">
        <v>889041</v>
      </c>
      <c r="C39" s="75">
        <v>889070</v>
      </c>
      <c r="D39" s="75"/>
      <c r="E39" s="76"/>
      <c r="F39" s="52"/>
      <c r="G39" s="40"/>
    </row>
    <row r="40" spans="1:10" s="1" customFormat="1">
      <c r="A40" s="19" t="s">
        <v>42</v>
      </c>
      <c r="B40" s="75">
        <v>442437</v>
      </c>
      <c r="C40" s="75">
        <v>404987</v>
      </c>
      <c r="D40" s="75">
        <v>32322</v>
      </c>
      <c r="E40" s="76"/>
      <c r="F40" s="52"/>
      <c r="G40" s="40"/>
    </row>
    <row r="41" spans="1:10" s="1" customFormat="1">
      <c r="A41" s="19" t="s">
        <v>43</v>
      </c>
      <c r="B41" s="75">
        <v>102078</v>
      </c>
      <c r="C41" s="75">
        <v>97417</v>
      </c>
      <c r="D41" s="75">
        <v>4202</v>
      </c>
      <c r="E41" s="76">
        <v>489</v>
      </c>
      <c r="F41" s="52"/>
      <c r="G41" s="40"/>
    </row>
    <row r="42" spans="1:10" s="1" customFormat="1">
      <c r="A42" s="19" t="s">
        <v>44</v>
      </c>
      <c r="B42" s="75">
        <v>178120</v>
      </c>
      <c r="C42" s="75">
        <v>171810</v>
      </c>
      <c r="D42" s="75">
        <v>5354</v>
      </c>
      <c r="E42" s="76">
        <f>389+567</f>
        <v>956</v>
      </c>
      <c r="F42" s="52"/>
      <c r="G42" s="40"/>
    </row>
    <row r="43" spans="1:10" s="1" customFormat="1">
      <c r="A43" s="19" t="s">
        <v>45</v>
      </c>
      <c r="B43" s="75">
        <v>331608</v>
      </c>
      <c r="C43" s="75">
        <v>304581</v>
      </c>
      <c r="D43" s="75">
        <v>37763</v>
      </c>
      <c r="E43" s="76">
        <f>116+134</f>
        <v>250</v>
      </c>
      <c r="F43" s="52"/>
      <c r="G43" s="40"/>
    </row>
    <row r="44" spans="1:10" s="1" customFormat="1" ht="16.5" thickBot="1">
      <c r="A44" s="15" t="s">
        <v>46</v>
      </c>
      <c r="B44" s="77">
        <f>SUM(B39:B43)</f>
        <v>1943284</v>
      </c>
      <c r="C44" s="77">
        <f>SUM(C39:C43)</f>
        <v>1867865</v>
      </c>
      <c r="D44" s="77">
        <f>SUM(D39:D43)</f>
        <v>79641</v>
      </c>
      <c r="E44" s="78">
        <f>SUM(E39:E43)</f>
        <v>1695</v>
      </c>
      <c r="F44" s="17"/>
      <c r="G44" s="40"/>
    </row>
    <row r="45" spans="1:10" s="62" customFormat="1" ht="32.25" thickBot="1">
      <c r="A45" s="94" t="s">
        <v>65</v>
      </c>
      <c r="B45" s="95"/>
      <c r="C45" s="95"/>
      <c r="D45" s="95">
        <f>B43-C43-D43-E43</f>
        <v>-10986</v>
      </c>
      <c r="E45" s="96"/>
      <c r="F45" s="97"/>
    </row>
    <row r="46" spans="1:10" s="1" customFormat="1">
      <c r="A46" s="16" t="s">
        <v>13</v>
      </c>
      <c r="B46" s="16"/>
      <c r="C46" s="53"/>
      <c r="D46" s="54"/>
      <c r="E46" s="16"/>
      <c r="F46" s="17"/>
      <c r="G46" s="40"/>
    </row>
    <row r="47" spans="1:10" s="1" customFormat="1">
      <c r="A47" s="3"/>
      <c r="B47" s="3"/>
      <c r="C47" s="3"/>
      <c r="D47" s="3"/>
      <c r="E47" s="3"/>
      <c r="F47" s="17"/>
      <c r="G47" s="40"/>
    </row>
  </sheetData>
  <mergeCells count="4">
    <mergeCell ref="B37:B38"/>
    <mergeCell ref="A36:E36"/>
    <mergeCell ref="A29:C29"/>
    <mergeCell ref="C37:E37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2018-02-05T07:45:07Z</cp:lastPrinted>
  <dcterms:created xsi:type="dcterms:W3CDTF">2016-04-22T06:39:22Z</dcterms:created>
  <dcterms:modified xsi:type="dcterms:W3CDTF">2018-03-16T10:07:49Z</dcterms:modified>
</cp:coreProperties>
</file>