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0"/>
  <c r="D48"/>
  <c r="E45"/>
  <c r="E46"/>
  <c r="B47"/>
  <c r="C47"/>
  <c r="E19"/>
  <c r="C37"/>
  <c r="A37"/>
  <c r="D34"/>
  <c r="B6"/>
  <c r="D47"/>
  <c r="D30" s="1"/>
  <c r="E47" l="1"/>
  <c r="D15"/>
  <c r="D12"/>
  <c r="D19"/>
  <c r="E17"/>
  <c r="E18"/>
  <c r="D16"/>
  <c r="D13"/>
  <c r="D11"/>
  <c r="E9"/>
  <c r="B5"/>
  <c r="D36" s="1"/>
  <c r="D31" l="1"/>
  <c r="E10" l="1"/>
  <c r="E31" s="1"/>
  <c r="E37" s="1"/>
  <c r="D38" s="1"/>
</calcChain>
</file>

<file path=xl/sharedStrings.xml><?xml version="1.0" encoding="utf-8"?>
<sst xmlns="http://schemas.openxmlformats.org/spreadsheetml/2006/main" count="105" uniqueCount="69">
  <si>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</si>
  <si>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</si>
  <si>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</si>
  <si>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</si>
  <si>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</si>
  <si>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</si>
  <si>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</si>
  <si>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</si>
  <si>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</si>
  <si>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</si>
  <si>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</si>
  <si>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</si>
  <si>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</si>
  <si>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</si>
  <si>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</si>
  <si>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</si>
  <si>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</si>
  <si>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</si>
  <si>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д.17</t>
  </si>
  <si>
    <t>апрель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</si>
  <si>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</si>
  <si>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</si>
  <si>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</si>
  <si>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</si>
  <si>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</si>
  <si>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</si>
  <si>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</si>
  <si>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</si>
  <si>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</si>
  <si>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Ресурсоснабжающая организация (РСО)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</si>
  <si>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</si>
  <si>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</si>
  <si>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</si>
  <si>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</si>
  <si>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</si>
  <si>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руб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</si>
  <si>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</si>
  <si>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</si>
  <si>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</si>
  <si>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</si>
  <si>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</si>
  <si>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</si>
  <si>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ИТОГО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</si>
  <si>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</si>
  <si>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</si>
  <si>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</si>
  <si>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замена грязевика в теплоузле</t>
  </si>
  <si>
    <t>восстановление освещения перед машинным отделением</t>
  </si>
  <si>
    <t>июль</t>
  </si>
  <si>
    <t>ремонт кровли кв. 98,103,107, маш.отделение</t>
  </si>
  <si>
    <t>восстановление ливневок</t>
  </si>
  <si>
    <t>Предоставлено РСО по приборам учета, руб</t>
  </si>
  <si>
    <t>Всего начислено УК Атал</t>
  </si>
  <si>
    <t>ремонт межпанельных швов кв.38,59,82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</si>
  <si>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</si>
  <si>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</si>
  <si>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</si>
  <si>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</si>
  <si>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мягкой кровли балконных козырьков кв.98</t>
  </si>
  <si>
    <t>октябрь</t>
  </si>
  <si>
    <t>ремонт разводки ГВС кв.39</t>
  </si>
  <si>
    <t>поверка общедомового прибора учета (ОДПУ)</t>
  </si>
  <si>
    <t>замена нижней разводки канализации</t>
  </si>
  <si>
    <t>декабрь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</si>
  <si>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</si>
  <si>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</si>
  <si>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</si>
  <si>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</si>
  <si>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подготовка и окраска теплоузла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</si>
</sst>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2" fontId="3" fillId="0" borderId="13" xfId="0" applyNumberFormat="1" applyFont="1" applyFill="1" applyBorder="1" applyAlignment="1">
      <alignment vertical="top" wrapText="1"/>
    </xf>
    <xf numFmtId="1" fontId="3" fillId="0" borderId="13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0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7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2" fillId="0" borderId="0" xfId="0" applyFont="1" applyFill="1" applyBorder="1"/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6" fillId="0" borderId="18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 wrapText="1"/>
    </xf>
    <xf numFmtId="164" fontId="3" fillId="2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3" fillId="0" borderId="14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4" fontId="4" fillId="0" borderId="10" xfId="1" applyNumberFormat="1" applyFont="1" applyFill="1" applyBorder="1" applyAlignment="1">
      <alignment vertical="top"/>
    </xf>
    <xf numFmtId="164" fontId="4" fillId="0" borderId="11" xfId="1" applyNumberFormat="1" applyFont="1" applyFill="1" applyBorder="1" applyAlignment="1">
      <alignment vertical="top"/>
    </xf>
    <xf numFmtId="164" fontId="3" fillId="0" borderId="13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164" fontId="6" fillId="0" borderId="10" xfId="1" applyNumberFormat="1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164" fontId="8" fillId="2" borderId="13" xfId="1" applyNumberFormat="1" applyFont="1" applyFill="1" applyBorder="1" applyAlignment="1">
      <alignment vertical="top" wrapText="1"/>
    </xf>
    <xf numFmtId="164" fontId="8" fillId="2" borderId="14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vertical="top" wrapText="1"/>
    </xf>
    <xf numFmtId="164" fontId="6" fillId="0" borderId="13" xfId="1" applyNumberFormat="1" applyFont="1" applyFill="1" applyBorder="1" applyAlignment="1">
      <alignment vertical="top"/>
    </xf>
    <xf numFmtId="164" fontId="6" fillId="0" borderId="14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2" fontId="4" fillId="0" borderId="13" xfId="0" applyNumberFormat="1" applyFont="1" applyFill="1" applyBorder="1" applyAlignment="1">
      <alignment vertical="top" wrapText="1"/>
    </xf>
    <xf numFmtId="164" fontId="6" fillId="0" borderId="17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2" xfId="0" applyNumberFormat="1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5" xfId="0" applyNumberFormat="1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workbookViewId="0">
      <selection activeCell="E16" sqref="E16"/>
    </sheetView>
  </sheetViews>
  <sheetFormatPr defaultRowHeight="15.75"/>
  <cols>
    <col min="1" max="1" width="74.28515625" style="4" customWidth="1"/>
    <col min="2" max="2" width="13" style="4" customWidth="1"/>
    <col min="3" max="3" width="14.28515625" style="4" customWidth="1"/>
    <col min="4" max="4" width="15.7109375" style="4" customWidth="1"/>
    <col min="5" max="5" width="16" style="4" customWidth="1"/>
    <col min="6" max="6" width="10.7109375" style="24" bestFit="1" customWidth="1"/>
    <col min="7" max="7" width="9.140625" style="3"/>
  </cols>
  <sheetData>
    <row r="1" spans="1:10" s="1" customFormat="1" ht="31.5">
      <c r="A1" s="45" t="s">
        <v>14</v>
      </c>
      <c r="B1" s="4"/>
      <c r="C1" s="4" t="s">
        <v>31</v>
      </c>
      <c r="D1" s="46" t="s">
        <v>25</v>
      </c>
      <c r="E1" s="46">
        <v>12</v>
      </c>
      <c r="F1" s="24"/>
      <c r="G1" s="3"/>
    </row>
    <row r="2" spans="1:10" s="1" customFormat="1">
      <c r="A2" s="47" t="s">
        <v>18</v>
      </c>
      <c r="B2" s="4"/>
      <c r="C2" s="4"/>
      <c r="D2" s="4"/>
      <c r="E2" s="4"/>
      <c r="F2" s="24"/>
      <c r="G2" s="3"/>
    </row>
    <row r="3" spans="1:10" s="1" customFormat="1">
      <c r="A3" s="4" t="s">
        <v>32</v>
      </c>
      <c r="B3" s="4">
        <v>3698.9</v>
      </c>
      <c r="C3" s="4"/>
      <c r="D3" s="4"/>
      <c r="E3" s="4"/>
      <c r="F3" s="24"/>
      <c r="G3" s="3"/>
    </row>
    <row r="4" spans="1:10" s="1" customFormat="1">
      <c r="A4" s="4" t="s">
        <v>0</v>
      </c>
      <c r="B4" s="4">
        <v>21.91</v>
      </c>
      <c r="C4" s="4"/>
      <c r="D4" s="4"/>
      <c r="E4" s="4"/>
      <c r="F4" s="24"/>
      <c r="G4" s="3"/>
    </row>
    <row r="5" spans="1:10" s="1" customFormat="1">
      <c r="A5" s="4" t="s">
        <v>26</v>
      </c>
      <c r="B5" s="104">
        <f>B3*B4*E1</f>
        <v>972514.78800000006</v>
      </c>
      <c r="C5" s="48"/>
      <c r="D5" s="48"/>
      <c r="E5" s="4"/>
      <c r="F5" s="48"/>
      <c r="G5" s="4"/>
    </row>
    <row r="6" spans="1:10" s="1" customFormat="1" ht="31.5">
      <c r="A6" s="4" t="s">
        <v>64</v>
      </c>
      <c r="B6" s="104">
        <f>-51562.66-13023.7</f>
        <v>-64586.36</v>
      </c>
      <c r="C6" s="48"/>
      <c r="D6" s="48"/>
      <c r="E6" s="4"/>
      <c r="F6" s="48"/>
      <c r="G6" s="4"/>
      <c r="H6" s="13"/>
      <c r="I6" s="13"/>
      <c r="J6" s="13"/>
    </row>
    <row r="7" spans="1:10" s="1" customFormat="1" ht="16.5" thickBot="1">
      <c r="A7" s="4" t="s">
        <v>1</v>
      </c>
      <c r="B7" s="4">
        <v>100</v>
      </c>
      <c r="C7" s="4"/>
      <c r="D7" s="4"/>
      <c r="E7" s="4"/>
      <c r="F7" s="48"/>
      <c r="G7" s="3"/>
    </row>
    <row r="8" spans="1:10" s="2" customFormat="1" ht="66" customHeight="1">
      <c r="A8" s="5" t="s">
        <v>2</v>
      </c>
      <c r="B8" s="7" t="s">
        <v>15</v>
      </c>
      <c r="C8" s="7" t="s">
        <v>23</v>
      </c>
      <c r="D8" s="7" t="s">
        <v>27</v>
      </c>
      <c r="E8" s="6" t="s">
        <v>24</v>
      </c>
      <c r="F8" s="8"/>
      <c r="G8" s="25"/>
    </row>
    <row r="9" spans="1:10" s="1" customFormat="1" ht="15.75" customHeight="1">
      <c r="A9" s="9" t="s">
        <v>3</v>
      </c>
      <c r="B9" s="12" t="s">
        <v>16</v>
      </c>
      <c r="C9" s="44" t="s">
        <v>28</v>
      </c>
      <c r="D9" s="10">
        <v>0.89</v>
      </c>
      <c r="E9" s="77">
        <f>D9*B3*E1</f>
        <v>39504.252</v>
      </c>
      <c r="F9" s="24"/>
      <c r="G9" s="3"/>
    </row>
    <row r="10" spans="1:10" s="1" customFormat="1" ht="47.25">
      <c r="A10" s="9" t="s">
        <v>4</v>
      </c>
      <c r="B10" s="12" t="s">
        <v>16</v>
      </c>
      <c r="C10" s="44" t="s">
        <v>28</v>
      </c>
      <c r="D10" s="10">
        <f>4.63+D11+D12+D13+D14</f>
        <v>6.0185209116223746</v>
      </c>
      <c r="E10" s="77">
        <f>D10*E1*B3</f>
        <v>267142.88400000002</v>
      </c>
      <c r="F10" s="24"/>
      <c r="G10" s="3"/>
    </row>
    <row r="11" spans="1:10" s="1" customFormat="1" ht="15.75" customHeight="1">
      <c r="A11" s="11" t="s">
        <v>5</v>
      </c>
      <c r="B11" s="12"/>
      <c r="C11" s="44" t="s">
        <v>28</v>
      </c>
      <c r="D11" s="10">
        <f>E11/E1/B3</f>
        <v>0.11670136166608092</v>
      </c>
      <c r="E11" s="77">
        <v>5180</v>
      </c>
      <c r="F11" s="24"/>
      <c r="G11" s="3"/>
    </row>
    <row r="12" spans="1:10" s="1" customFormat="1" ht="15.75" customHeight="1">
      <c r="A12" s="11" t="s">
        <v>6</v>
      </c>
      <c r="B12" s="12"/>
      <c r="C12" s="44" t="s">
        <v>28</v>
      </c>
      <c r="D12" s="10">
        <f>E12/E1/B3</f>
        <v>8.1690953166256644E-2</v>
      </c>
      <c r="E12" s="77">
        <v>3626</v>
      </c>
      <c r="F12" s="24"/>
      <c r="G12" s="3"/>
    </row>
    <row r="13" spans="1:10" s="1" customFormat="1" ht="15.75" customHeight="1">
      <c r="A13" s="11" t="s">
        <v>7</v>
      </c>
      <c r="B13" s="12" t="s">
        <v>16</v>
      </c>
      <c r="C13" s="44" t="s">
        <v>28</v>
      </c>
      <c r="D13" s="10">
        <f>E13/B3/E1</f>
        <v>1.0267016320167257</v>
      </c>
      <c r="E13" s="77">
        <v>45572</v>
      </c>
      <c r="F13" s="24"/>
      <c r="G13" s="3"/>
    </row>
    <row r="14" spans="1:10" s="1" customFormat="1" ht="15.75" customHeight="1">
      <c r="A14" s="11" t="s">
        <v>67</v>
      </c>
      <c r="B14" s="12" t="s">
        <v>59</v>
      </c>
      <c r="C14" s="44" t="s">
        <v>28</v>
      </c>
      <c r="D14" s="10">
        <f>E14/E1/B3</f>
        <v>0.16342696477331098</v>
      </c>
      <c r="E14" s="77">
        <v>7254</v>
      </c>
      <c r="F14" s="24"/>
      <c r="G14" s="13"/>
    </row>
    <row r="15" spans="1:10" s="1" customFormat="1" ht="47.25">
      <c r="A15" s="9" t="s">
        <v>8</v>
      </c>
      <c r="B15" s="12" t="s">
        <v>16</v>
      </c>
      <c r="C15" s="44" t="s">
        <v>28</v>
      </c>
      <c r="D15" s="10">
        <f>E15/E1/B3</f>
        <v>4.8428361584975717</v>
      </c>
      <c r="E15" s="77">
        <v>214958</v>
      </c>
      <c r="F15" s="24"/>
      <c r="G15" s="3"/>
    </row>
    <row r="16" spans="1:10" s="1" customFormat="1" ht="15.75" customHeight="1">
      <c r="A16" s="9" t="s">
        <v>9</v>
      </c>
      <c r="B16" s="12" t="s">
        <v>16</v>
      </c>
      <c r="C16" s="44" t="s">
        <v>28</v>
      </c>
      <c r="D16" s="10">
        <f>E16/E1/B3</f>
        <v>2.6559022051600922</v>
      </c>
      <c r="E16" s="77">
        <v>117887</v>
      </c>
      <c r="F16" s="24"/>
      <c r="G16" s="3"/>
    </row>
    <row r="17" spans="1:10" s="1" customFormat="1" ht="15.75" customHeight="1">
      <c r="A17" s="9" t="s">
        <v>10</v>
      </c>
      <c r="B17" s="12" t="s">
        <v>16</v>
      </c>
      <c r="C17" s="44" t="s">
        <v>28</v>
      </c>
      <c r="D17" s="10">
        <v>0.56999999999999995</v>
      </c>
      <c r="E17" s="77">
        <f>D17*E1*B3</f>
        <v>25300.475999999999</v>
      </c>
      <c r="F17" s="24"/>
      <c r="G17" s="3"/>
    </row>
    <row r="18" spans="1:10" s="1" customFormat="1" ht="48" thickBot="1">
      <c r="A18" s="14" t="s">
        <v>11</v>
      </c>
      <c r="B18" s="15" t="s">
        <v>16</v>
      </c>
      <c r="C18" s="31" t="s">
        <v>28</v>
      </c>
      <c r="D18" s="18">
        <v>0.49</v>
      </c>
      <c r="E18" s="78">
        <f>D18*E1*B3</f>
        <v>21749.531999999999</v>
      </c>
      <c r="F18" s="24"/>
      <c r="G18" s="3"/>
    </row>
    <row r="19" spans="1:10" s="1" customFormat="1">
      <c r="A19" s="40" t="s">
        <v>43</v>
      </c>
      <c r="B19" s="41"/>
      <c r="C19" s="41"/>
      <c r="D19" s="42">
        <f>E19/E1/B3</f>
        <v>3.8074037776996765</v>
      </c>
      <c r="E19" s="79">
        <f>E20+E21+E22+E23+E24+E25+E26+E27+E28+E29</f>
        <v>168998.47</v>
      </c>
      <c r="F19" s="24"/>
      <c r="G19" s="3"/>
    </row>
    <row r="20" spans="1:10" s="1" customFormat="1">
      <c r="A20" s="17" t="s">
        <v>46</v>
      </c>
      <c r="B20" s="12" t="s">
        <v>19</v>
      </c>
      <c r="C20" s="44" t="s">
        <v>28</v>
      </c>
      <c r="D20" s="16"/>
      <c r="E20" s="80">
        <v>9505.92</v>
      </c>
      <c r="F20" s="24"/>
      <c r="G20" s="3"/>
    </row>
    <row r="21" spans="1:10" s="1" customFormat="1">
      <c r="A21" s="17" t="s">
        <v>61</v>
      </c>
      <c r="B21" s="12" t="s">
        <v>20</v>
      </c>
      <c r="C21" s="44" t="s">
        <v>35</v>
      </c>
      <c r="D21" s="16"/>
      <c r="E21" s="80">
        <v>7624.2</v>
      </c>
      <c r="F21" s="24"/>
      <c r="G21" s="3"/>
    </row>
    <row r="22" spans="1:10" s="1" customFormat="1">
      <c r="A22" s="17" t="s">
        <v>47</v>
      </c>
      <c r="B22" s="12" t="s">
        <v>19</v>
      </c>
      <c r="C22" s="44" t="s">
        <v>28</v>
      </c>
      <c r="D22" s="16"/>
      <c r="E22" s="80">
        <v>357.16</v>
      </c>
      <c r="F22" s="24"/>
      <c r="G22" s="3"/>
    </row>
    <row r="23" spans="1:10" s="1" customFormat="1">
      <c r="A23" s="17" t="s">
        <v>62</v>
      </c>
      <c r="B23" s="12" t="s">
        <v>63</v>
      </c>
      <c r="C23" s="44" t="s">
        <v>28</v>
      </c>
      <c r="D23" s="16"/>
      <c r="E23" s="80">
        <v>105397.61</v>
      </c>
      <c r="F23" s="24"/>
      <c r="G23" s="3"/>
    </row>
    <row r="24" spans="1:10" s="1" customFormat="1">
      <c r="A24" s="17" t="s">
        <v>60</v>
      </c>
      <c r="B24" s="12" t="s">
        <v>48</v>
      </c>
      <c r="C24" s="44" t="s">
        <v>28</v>
      </c>
      <c r="D24" s="16"/>
      <c r="E24" s="80">
        <v>4023.88</v>
      </c>
      <c r="F24" s="24"/>
      <c r="G24" s="3"/>
    </row>
    <row r="25" spans="1:10" s="1" customFormat="1">
      <c r="A25" s="17" t="s">
        <v>50</v>
      </c>
      <c r="B25" s="12" t="s">
        <v>48</v>
      </c>
      <c r="C25" s="44" t="s">
        <v>28</v>
      </c>
      <c r="D25" s="16"/>
      <c r="E25" s="80">
        <v>4230.92</v>
      </c>
      <c r="F25" s="24"/>
      <c r="G25" s="3"/>
    </row>
    <row r="26" spans="1:10" s="1" customFormat="1">
      <c r="A26" s="17" t="s">
        <v>68</v>
      </c>
      <c r="B26" s="12" t="s">
        <v>63</v>
      </c>
      <c r="C26" s="44" t="s">
        <v>28</v>
      </c>
      <c r="D26" s="16"/>
      <c r="E26" s="80">
        <v>7437.54</v>
      </c>
      <c r="F26" s="24"/>
      <c r="G26" s="3"/>
    </row>
    <row r="27" spans="1:10" s="1" customFormat="1">
      <c r="A27" s="17" t="s">
        <v>49</v>
      </c>
      <c r="B27" s="12" t="s">
        <v>48</v>
      </c>
      <c r="C27" s="44" t="s">
        <v>28</v>
      </c>
      <c r="D27" s="16"/>
      <c r="E27" s="80">
        <v>21493.24</v>
      </c>
      <c r="F27" s="24"/>
      <c r="G27" s="3"/>
    </row>
    <row r="28" spans="1:10" s="1" customFormat="1">
      <c r="A28" s="17" t="s">
        <v>58</v>
      </c>
      <c r="B28" s="12" t="s">
        <v>59</v>
      </c>
      <c r="C28" s="44" t="s">
        <v>28</v>
      </c>
      <c r="D28" s="16"/>
      <c r="E28" s="80">
        <v>2106</v>
      </c>
      <c r="F28" s="24"/>
      <c r="G28" s="3"/>
    </row>
    <row r="29" spans="1:10" s="1" customFormat="1" ht="16.5" thickBot="1">
      <c r="A29" s="17" t="s">
        <v>53</v>
      </c>
      <c r="B29" s="12" t="s">
        <v>22</v>
      </c>
      <c r="C29" s="32" t="s">
        <v>28</v>
      </c>
      <c r="D29" s="19"/>
      <c r="E29" s="81">
        <v>6822</v>
      </c>
      <c r="F29" s="24"/>
      <c r="G29" s="3"/>
    </row>
    <row r="30" spans="1:10" s="29" customFormat="1" ht="32.25" thickBot="1">
      <c r="A30" s="33" t="s">
        <v>34</v>
      </c>
      <c r="B30" s="34"/>
      <c r="C30" s="34" t="s">
        <v>35</v>
      </c>
      <c r="D30" s="102">
        <f>E30/B3/E1</f>
        <v>1.7579775969432354</v>
      </c>
      <c r="E30" s="82">
        <f>D47+D48</f>
        <v>78031</v>
      </c>
      <c r="F30" s="36"/>
      <c r="G30" s="37"/>
      <c r="H30" s="28"/>
      <c r="I30" s="28"/>
      <c r="J30" s="28"/>
    </row>
    <row r="31" spans="1:10" s="1" customFormat="1" ht="16.5" thickBot="1">
      <c r="A31" s="20" t="s">
        <v>12</v>
      </c>
      <c r="B31" s="22"/>
      <c r="C31" s="34" t="s">
        <v>35</v>
      </c>
      <c r="D31" s="21">
        <f>D9+D10+D15+D16+D17+D18+D19+D30</f>
        <v>21.03264064992295</v>
      </c>
      <c r="E31" s="82">
        <f>E9+E10+E15+E16+E17+E18+E19+E30</f>
        <v>933571.61399999994</v>
      </c>
      <c r="F31" s="49"/>
      <c r="G31" s="26"/>
    </row>
    <row r="32" spans="1:10" s="29" customFormat="1" ht="16.5" thickBot="1">
      <c r="A32" s="110" t="s">
        <v>44</v>
      </c>
      <c r="B32" s="111"/>
      <c r="C32" s="111"/>
      <c r="D32" s="59" t="s">
        <v>54</v>
      </c>
      <c r="E32" s="60" t="s">
        <v>55</v>
      </c>
      <c r="F32" s="36"/>
      <c r="G32" s="61"/>
      <c r="H32" s="62"/>
      <c r="I32" s="28"/>
      <c r="J32" s="28"/>
    </row>
    <row r="33" spans="1:10" s="65" customFormat="1" ht="33" customHeight="1">
      <c r="A33" s="50" t="s">
        <v>56</v>
      </c>
      <c r="B33" s="35"/>
      <c r="C33" s="63" t="s">
        <v>28</v>
      </c>
      <c r="D33" s="103">
        <v>3485</v>
      </c>
      <c r="E33" s="74"/>
      <c r="F33" s="51"/>
      <c r="G33" s="64"/>
    </row>
    <row r="34" spans="1:10" s="65" customFormat="1">
      <c r="A34" s="11" t="s">
        <v>17</v>
      </c>
      <c r="B34" s="30"/>
      <c r="C34" s="66" t="s">
        <v>28</v>
      </c>
      <c r="D34" s="76">
        <f>923*E1</f>
        <v>11076</v>
      </c>
      <c r="E34" s="75"/>
      <c r="F34" s="51"/>
      <c r="G34" s="64"/>
    </row>
    <row r="35" spans="1:10" s="65" customFormat="1" ht="31.5">
      <c r="A35" s="30" t="s">
        <v>30</v>
      </c>
      <c r="B35" s="30"/>
      <c r="C35" s="66" t="s">
        <v>28</v>
      </c>
      <c r="D35" s="76">
        <v>11727</v>
      </c>
      <c r="E35" s="76"/>
      <c r="F35" s="52"/>
      <c r="G35" s="64"/>
    </row>
    <row r="36" spans="1:10" s="68" customFormat="1">
      <c r="A36" s="11" t="s">
        <v>57</v>
      </c>
      <c r="B36" s="30"/>
      <c r="C36" s="66" t="s">
        <v>28</v>
      </c>
      <c r="D36" s="76">
        <f>B5+B6</f>
        <v>907928.42800000007</v>
      </c>
      <c r="E36" s="76"/>
      <c r="F36" s="53"/>
      <c r="G36" s="67"/>
    </row>
    <row r="37" spans="1:10" s="68" customFormat="1" ht="16.5" thickBot="1">
      <c r="A37" s="88" t="str">
        <f>A31</f>
        <v>итого расходы</v>
      </c>
      <c r="B37" s="88"/>
      <c r="C37" s="89" t="str">
        <f t="shared" ref="C37:E37" si="0">C31</f>
        <v>руб</v>
      </c>
      <c r="D37" s="90"/>
      <c r="E37" s="90">
        <f t="shared" si="0"/>
        <v>933571.61399999994</v>
      </c>
      <c r="F37" s="53"/>
      <c r="G37" s="67"/>
    </row>
    <row r="38" spans="1:10" s="71" customFormat="1" ht="15.75" customHeight="1" thickBot="1">
      <c r="A38" s="91" t="s">
        <v>21</v>
      </c>
      <c r="B38" s="92"/>
      <c r="C38" s="93" t="s">
        <v>28</v>
      </c>
      <c r="D38" s="94">
        <f>D33+D34+D35+D36-E37</f>
        <v>644.81400000012945</v>
      </c>
      <c r="E38" s="95"/>
      <c r="F38" s="54"/>
      <c r="G38" s="69"/>
      <c r="H38" s="70"/>
      <c r="I38" s="70"/>
      <c r="J38" s="70"/>
    </row>
    <row r="39" spans="1:10" s="1" customFormat="1">
      <c r="A39" s="107" t="s">
        <v>33</v>
      </c>
      <c r="B39" s="108"/>
      <c r="C39" s="108"/>
      <c r="D39" s="108"/>
      <c r="E39" s="109"/>
      <c r="F39" s="55"/>
      <c r="G39" s="3"/>
    </row>
    <row r="40" spans="1:10" s="39" customFormat="1" ht="15.75" customHeight="1">
      <c r="A40" s="43" t="s">
        <v>29</v>
      </c>
      <c r="B40" s="105" t="s">
        <v>51</v>
      </c>
      <c r="C40" s="112" t="s">
        <v>52</v>
      </c>
      <c r="D40" s="113"/>
      <c r="E40" s="114"/>
      <c r="F40" s="24"/>
      <c r="G40" s="38"/>
      <c r="H40" s="38"/>
      <c r="I40" s="38"/>
    </row>
    <row r="41" spans="1:10" s="39" customFormat="1" ht="63" customHeight="1">
      <c r="A41" s="9"/>
      <c r="B41" s="106"/>
      <c r="C41" s="96" t="s">
        <v>45</v>
      </c>
      <c r="D41" s="96" t="s">
        <v>36</v>
      </c>
      <c r="E41" s="97" t="s">
        <v>65</v>
      </c>
      <c r="F41" s="24"/>
      <c r="G41" s="38"/>
      <c r="H41" s="38"/>
      <c r="I41" s="38"/>
    </row>
    <row r="42" spans="1:10" s="1" customFormat="1">
      <c r="A42" s="27" t="s">
        <v>37</v>
      </c>
      <c r="B42" s="72">
        <v>888377</v>
      </c>
      <c r="C42" s="72">
        <v>888347</v>
      </c>
      <c r="D42" s="72"/>
      <c r="E42" s="73"/>
      <c r="F42" s="56"/>
      <c r="G42" s="3"/>
    </row>
    <row r="43" spans="1:10" s="1" customFormat="1">
      <c r="A43" s="27" t="s">
        <v>38</v>
      </c>
      <c r="B43" s="72">
        <v>483561</v>
      </c>
      <c r="C43" s="72">
        <v>444299</v>
      </c>
      <c r="D43" s="72">
        <v>35388</v>
      </c>
      <c r="E43" s="73"/>
      <c r="F43" s="56"/>
      <c r="G43" s="3"/>
    </row>
    <row r="44" spans="1:10" s="1" customFormat="1">
      <c r="A44" s="27" t="s">
        <v>39</v>
      </c>
      <c r="B44" s="72">
        <v>107474</v>
      </c>
      <c r="C44" s="72">
        <v>102506</v>
      </c>
      <c r="D44" s="72">
        <v>4499</v>
      </c>
      <c r="E44" s="73">
        <v>496</v>
      </c>
      <c r="F44" s="56"/>
      <c r="G44" s="3"/>
    </row>
    <row r="45" spans="1:10" s="1" customFormat="1">
      <c r="A45" s="27" t="s">
        <v>40</v>
      </c>
      <c r="B45" s="72">
        <v>190393</v>
      </c>
      <c r="C45" s="72">
        <v>183683</v>
      </c>
      <c r="D45" s="72">
        <v>5580</v>
      </c>
      <c r="E45" s="73">
        <f>555+575</f>
        <v>1130</v>
      </c>
      <c r="F45" s="56"/>
      <c r="G45" s="3"/>
    </row>
    <row r="46" spans="1:10" s="1" customFormat="1" ht="16.5" thickBot="1">
      <c r="A46" s="83" t="s">
        <v>41</v>
      </c>
      <c r="B46" s="84">
        <v>416044</v>
      </c>
      <c r="C46" s="84">
        <v>383185</v>
      </c>
      <c r="D46" s="84">
        <v>33349</v>
      </c>
      <c r="E46" s="85">
        <f>161+134</f>
        <v>295</v>
      </c>
      <c r="F46" s="56"/>
      <c r="G46" s="3"/>
    </row>
    <row r="47" spans="1:10" s="1" customFormat="1" ht="16.5" thickBot="1">
      <c r="A47" s="20" t="s">
        <v>42</v>
      </c>
      <c r="B47" s="86">
        <f>SUM(B42:B46)</f>
        <v>2085849</v>
      </c>
      <c r="C47" s="86">
        <f>SUM(C42:C46)</f>
        <v>2002020</v>
      </c>
      <c r="D47" s="86">
        <f>SUM(D42:D46)</f>
        <v>78816</v>
      </c>
      <c r="E47" s="87">
        <f>SUM(E42:E46)</f>
        <v>1921</v>
      </c>
      <c r="F47" s="24"/>
      <c r="G47" s="3"/>
    </row>
    <row r="48" spans="1:10" s="65" customFormat="1" ht="32.25" thickBot="1">
      <c r="A48" s="98" t="s">
        <v>66</v>
      </c>
      <c r="B48" s="99"/>
      <c r="C48" s="99"/>
      <c r="D48" s="99">
        <f>B46-C46-D46-E46</f>
        <v>-785</v>
      </c>
      <c r="E48" s="100"/>
      <c r="F48" s="101"/>
    </row>
    <row r="49" spans="1:7" s="1" customFormat="1">
      <c r="A49" s="23" t="s">
        <v>13</v>
      </c>
      <c r="B49" s="23"/>
      <c r="C49" s="57"/>
      <c r="D49" s="58"/>
      <c r="E49" s="23"/>
      <c r="F49" s="24"/>
      <c r="G49" s="3"/>
    </row>
    <row r="50" spans="1:7" s="1" customFormat="1">
      <c r="A50" s="4"/>
      <c r="B50" s="4"/>
      <c r="C50" s="4"/>
      <c r="D50" s="4"/>
      <c r="E50" s="4"/>
      <c r="F50" s="24"/>
      <c r="G50" s="3"/>
    </row>
  </sheetData>
  <mergeCells count="4">
    <mergeCell ref="B40:B41"/>
    <mergeCell ref="A39:E39"/>
    <mergeCell ref="A32:C32"/>
    <mergeCell ref="C40:E40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2018-02-05T07:55:30Z</cp:lastPrinted>
  <dcterms:created xsi:type="dcterms:W3CDTF">2016-04-22T06:39:22Z</dcterms:created>
  <dcterms:modified xsi:type="dcterms:W3CDTF">2018-03-16T10:08:19Z</dcterms:modified>
</cp:coreProperties>
</file>