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10" i="1"/>
  <c r="D14"/>
  <c r="E37"/>
  <c r="D55"/>
  <c r="E52"/>
  <c r="E53" l="1"/>
  <c r="B54"/>
  <c r="C54"/>
  <c r="E54"/>
  <c r="B5"/>
  <c r="E19"/>
  <c r="E32"/>
  <c r="D43"/>
  <c r="C38"/>
  <c r="C44" s="1"/>
  <c r="A44"/>
  <c r="D41"/>
  <c r="E30"/>
  <c r="E36"/>
  <c r="B6"/>
  <c r="D54"/>
  <c r="D37" s="1"/>
  <c r="D12" l="1"/>
  <c r="E9"/>
  <c r="D11"/>
  <c r="D13"/>
  <c r="D15"/>
  <c r="D16"/>
  <c r="E17"/>
  <c r="E18"/>
  <c r="E10" l="1"/>
  <c r="E38" s="1"/>
  <c r="D19"/>
  <c r="D38" l="1"/>
  <c r="E44"/>
  <c r="D45" s="1"/>
</calcChain>
</file>

<file path=xl/sharedStrings.xml><?xml version="1.0" encoding="utf-8"?>
<sst xmlns="http://schemas.openxmlformats.org/spreadsheetml/2006/main" count="124" uniqueCount="81">
  <si>
    <t>Чебоксары, ул. Лебедева, д.25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</si>
  <si>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</si>
  <si>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</si>
  <si>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</si>
  <si>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</si>
  <si>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</si>
  <si>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</si>
  <si>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</si>
  <si>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</si>
  <si>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</si>
  <si>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</si>
  <si>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</si>
  <si>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</si>
  <si>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</si>
  <si>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</si>
  <si>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</si>
  <si>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</si>
  <si>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</si>
  <si>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май</t>
  </si>
  <si>
    <t>июнь</t>
  </si>
  <si>
    <t>Остаток средств на конец периода (+ есть средства, -задолженность)</t>
  </si>
  <si>
    <t>август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</si>
  <si>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</si>
  <si>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</si>
  <si>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</si>
  <si>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</si>
  <si>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</si>
  <si>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руб.</t>
  </si>
  <si>
    <t>декабрь</t>
  </si>
  <si>
    <t>Ресурсоснабжающая организация (РСО)</t>
  </si>
  <si>
    <t>ИТОГО</t>
  </si>
  <si>
    <t>Получено средств от применения повышающего коэффициента к квартирам без ИПУ</t>
  </si>
  <si>
    <t>2017г</t>
  </si>
  <si>
    <t>Площадь дома на 01/01/2017 г, м2</t>
  </si>
  <si>
    <t>Остаток средств на 01/01/2017 г (+ есть средства, -задолженность)</t>
  </si>
  <si>
    <t>Отчет по предоставлению коммунальных услуг по жилым помещениям за 2017 г</t>
  </si>
  <si>
    <t>ремонт разводки ГВС, п.4</t>
  </si>
  <si>
    <t>февраль</t>
  </si>
  <si>
    <t>ремонт стояка канализации, кв.78</t>
  </si>
  <si>
    <t>замена разводки канализации п.1</t>
  </si>
  <si>
    <t>март</t>
  </si>
  <si>
    <t>7.Работы по ремонту общедомового имущества всего, в т.ч.</t>
  </si>
  <si>
    <t>8. Расходы на коммунальные услуги потребляемые в целях содержания общего имущества дома</t>
  </si>
  <si>
    <t>руб</t>
  </si>
  <si>
    <t>на содержание общего имущества дома, руб</t>
  </si>
  <si>
    <t>ООО "Коммун. Технологии" (теплоэнергия),руб</t>
  </si>
  <si>
    <t>ООО "Коммун. Технологии" (горячее водоснабжение),руб</t>
  </si>
  <si>
    <t>ОАО "Водоканал" (холодное водоснабжение), руб</t>
  </si>
  <si>
    <t>ОАО "Водоканал" (водоотведение), руб</t>
  </si>
  <si>
    <t>Чебоксарский Энергосбыт (электроэнергия), руб</t>
  </si>
  <si>
    <t>Финансовый счет дома</t>
  </si>
  <si>
    <t>по индивид. потреблению, руб</t>
  </si>
  <si>
    <t>восстановление освещения перед машинным отделением</t>
  </si>
  <si>
    <t>замена задвижек в теплоузлах 4 шт</t>
  </si>
  <si>
    <t>апрель,июль</t>
  </si>
  <si>
    <t>июль,авг</t>
  </si>
  <si>
    <t>техобследование лифтов, п.2,3,4,5,6,7,8,9</t>
  </si>
  <si>
    <t>ремонт мягкой кровли, кв. 145,182,183,253,254,327,328</t>
  </si>
  <si>
    <t>Предоставлено РСО по приборам учета, руб</t>
  </si>
  <si>
    <t>Всего начислено УК Атал</t>
  </si>
  <si>
    <t>сентябрь</t>
  </si>
  <si>
    <t>подготовка к отопит.сезону и окраска теплоузлов</t>
  </si>
  <si>
    <t>Тариф на 1 кв.м., руб 1 полугодие/2 полугодие</t>
  </si>
  <si>
    <t>Приход,руб</t>
  </si>
  <si>
    <t>Расход,руб</t>
  </si>
  <si>
    <t>Начислено собственникам</t>
  </si>
  <si>
    <t>сент,октябрь</t>
  </si>
  <si>
    <t>ремонт стояка отопления п.3,4, кв.251</t>
  </si>
  <si>
    <t>октябрь</t>
  </si>
  <si>
    <t>ремонт мягкой кровли балконных козырьков,кв. 74,148,182,183,219</t>
  </si>
  <si>
    <t>поверка общедомового прибора учета (ОДПУ)</t>
  </si>
  <si>
    <t>ремонт системы ХВС</t>
  </si>
  <si>
    <t>замена нижней разводки канализации п.6,7,8</t>
  </si>
  <si>
    <t>работы на общедомовой системе ГВС кв.109</t>
  </si>
  <si>
    <t>окраска ступеней входа в подъезд п.1</t>
  </si>
  <si>
    <t>ремонт и восстановление межпанельных швов, кв.74,109,130,145, 148, 206,297</t>
  </si>
  <si>
    <t>Произведен перерасчет коммунальных услуг на содержание общего имущества дома по статье "содержание" в 1 полугодии 2017г</t>
  </si>
  <si>
    <t>прочим потребит. и на производ. нужды</t>
  </si>
  <si>
    <t>Экономия расходов на коммунальные услуги потребляемые в целях содержания общего имущества дома за 2017 г составила, руб</t>
  </si>
  <si>
    <t>*электроизмерительные работы</t>
  </si>
  <si>
    <t>установка сетки на продухи подвала 56 шт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</si>
</sst>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 applyFill="1"/>
    <xf numFmtId="0" fontId="3" fillId="0" borderId="0" xfId="0" applyFont="1" applyFill="1"/>
    <xf numFmtId="1" fontId="2" fillId="0" borderId="0" xfId="0" applyNumberFormat="1" applyFont="1" applyFill="1"/>
    <xf numFmtId="0" fontId="2" fillId="0" borderId="0" xfId="0" applyFont="1" applyFill="1" applyAlignment="1">
      <alignment horizontal="center" vertical="top"/>
    </xf>
    <xf numFmtId="0" fontId="0" fillId="0" borderId="0" xfId="0" applyFill="1"/>
    <xf numFmtId="0" fontId="5" fillId="0" borderId="0" xfId="0" applyFont="1" applyFill="1"/>
    <xf numFmtId="0" fontId="4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top"/>
    </xf>
    <xf numFmtId="0" fontId="6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2" fontId="7" fillId="0" borderId="10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horizontal="center" vertical="top"/>
    </xf>
    <xf numFmtId="0" fontId="7" fillId="0" borderId="2" xfId="0" applyNumberFormat="1" applyFont="1" applyFill="1" applyBorder="1" applyAlignment="1">
      <alignment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4" fillId="0" borderId="0" xfId="0" applyFont="1" applyFill="1" applyBorder="1"/>
    <xf numFmtId="0" fontId="8" fillId="0" borderId="1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7" fillId="0" borderId="4" xfId="0" applyFont="1" applyFill="1" applyBorder="1" applyAlignment="1">
      <alignment horizontal="center" vertical="top" wrapText="1"/>
    </xf>
    <xf numFmtId="2" fontId="7" fillId="0" borderId="4" xfId="0" applyNumberFormat="1" applyFont="1" applyFill="1" applyBorder="1" applyAlignment="1">
      <alignment vertical="top" wrapText="1"/>
    </xf>
    <xf numFmtId="0" fontId="8" fillId="0" borderId="14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1" fontId="7" fillId="0" borderId="18" xfId="0" applyNumberFormat="1" applyFont="1" applyFill="1" applyBorder="1" applyAlignment="1">
      <alignment vertical="top" wrapText="1"/>
    </xf>
    <xf numFmtId="2" fontId="6" fillId="0" borderId="18" xfId="0" applyNumberFormat="1" applyFont="1" applyFill="1" applyBorder="1" applyAlignment="1">
      <alignment vertical="top" wrapText="1"/>
    </xf>
    <xf numFmtId="2" fontId="6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0" fontId="10" fillId="2" borderId="20" xfId="0" applyFont="1" applyFill="1" applyBorder="1" applyAlignment="1">
      <alignment vertical="top" wrapText="1"/>
    </xf>
    <xf numFmtId="0" fontId="9" fillId="2" borderId="6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2" fontId="6" fillId="2" borderId="7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left" vertical="top" wrapText="1"/>
    </xf>
    <xf numFmtId="0" fontId="7" fillId="0" borderId="2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1" fontId="7" fillId="0" borderId="0" xfId="0" applyNumberFormat="1" applyFont="1" applyFill="1" applyAlignment="1">
      <alignment vertical="top" wrapText="1"/>
    </xf>
    <xf numFmtId="0" fontId="8" fillId="0" borderId="13" xfId="0" applyFont="1" applyFill="1" applyBorder="1" applyAlignment="1">
      <alignment vertical="top" wrapText="1"/>
    </xf>
    <xf numFmtId="0" fontId="10" fillId="2" borderId="19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/>
    </xf>
    <xf numFmtId="1" fontId="7" fillId="0" borderId="0" xfId="0" applyNumberFormat="1" applyFont="1" applyFill="1" applyAlignment="1">
      <alignment vertical="top"/>
    </xf>
    <xf numFmtId="1" fontId="7" fillId="0" borderId="0" xfId="0" applyNumberFormat="1" applyFont="1" applyFill="1" applyBorder="1" applyAlignment="1">
      <alignment vertical="top" wrapText="1"/>
    </xf>
    <xf numFmtId="0" fontId="11" fillId="0" borderId="0" xfId="0" applyFont="1" applyFill="1"/>
    <xf numFmtId="0" fontId="0" fillId="0" borderId="0" xfId="0" applyFont="1" applyFill="1"/>
    <xf numFmtId="0" fontId="6" fillId="2" borderId="23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1" fontId="6" fillId="0" borderId="0" xfId="0" applyNumberFormat="1" applyFont="1" applyFill="1" applyBorder="1" applyAlignment="1">
      <alignment vertical="top"/>
    </xf>
    <xf numFmtId="0" fontId="8" fillId="0" borderId="19" xfId="0" applyFont="1" applyFill="1" applyBorder="1" applyAlignment="1">
      <alignment vertical="top" wrapText="1"/>
    </xf>
    <xf numFmtId="0" fontId="8" fillId="0" borderId="20" xfId="0" applyFont="1" applyFill="1" applyBorder="1" applyAlignment="1">
      <alignment vertical="top" wrapText="1"/>
    </xf>
    <xf numFmtId="1" fontId="7" fillId="0" borderId="18" xfId="0" applyNumberFormat="1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center" vertical="top" wrapText="1"/>
    </xf>
    <xf numFmtId="0" fontId="12" fillId="0" borderId="0" xfId="0" applyFont="1" applyFill="1"/>
    <xf numFmtId="0" fontId="8" fillId="0" borderId="1" xfId="0" applyFont="1" applyFill="1" applyBorder="1" applyAlignment="1">
      <alignment horizontal="center" vertical="top" wrapText="1"/>
    </xf>
    <xf numFmtId="0" fontId="13" fillId="0" borderId="0" xfId="0" applyFont="1" applyFill="1"/>
    <xf numFmtId="1" fontId="8" fillId="0" borderId="20" xfId="0" applyNumberFormat="1" applyFont="1" applyFill="1" applyBorder="1" applyAlignment="1">
      <alignment horizontal="center" vertical="top" wrapText="1"/>
    </xf>
    <xf numFmtId="0" fontId="8" fillId="2" borderId="2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/>
    <xf numFmtId="0" fontId="12" fillId="0" borderId="0" xfId="0" applyFont="1" applyFill="1" applyBorder="1"/>
    <xf numFmtId="0" fontId="7" fillId="0" borderId="20" xfId="0" applyFont="1" applyFill="1" applyBorder="1" applyAlignment="1">
      <alignment vertical="top" wrapText="1"/>
    </xf>
    <xf numFmtId="0" fontId="7" fillId="0" borderId="20" xfId="0" applyFont="1" applyFill="1" applyBorder="1" applyAlignment="1">
      <alignment horizontal="center" vertical="top" wrapText="1"/>
    </xf>
    <xf numFmtId="2" fontId="7" fillId="0" borderId="20" xfId="0" applyNumberFormat="1" applyFont="1" applyFill="1" applyBorder="1" applyAlignment="1">
      <alignment vertical="top" wrapText="1"/>
    </xf>
    <xf numFmtId="0" fontId="6" fillId="0" borderId="19" xfId="0" applyFont="1" applyFill="1" applyBorder="1" applyAlignment="1">
      <alignment vertical="top" wrapText="1"/>
    </xf>
    <xf numFmtId="164" fontId="7" fillId="0" borderId="1" xfId="1" applyNumberFormat="1" applyFont="1" applyFill="1" applyBorder="1" applyAlignment="1">
      <alignment vertical="top"/>
    </xf>
    <xf numFmtId="164" fontId="7" fillId="0" borderId="3" xfId="1" applyNumberFormat="1" applyFont="1" applyFill="1" applyBorder="1" applyAlignment="1">
      <alignment vertical="top"/>
    </xf>
    <xf numFmtId="164" fontId="8" fillId="0" borderId="15" xfId="1" applyNumberFormat="1" applyFont="1" applyFill="1" applyBorder="1" applyAlignment="1">
      <alignment vertical="top" wrapText="1"/>
    </xf>
    <xf numFmtId="164" fontId="8" fillId="0" borderId="3" xfId="1" applyNumberFormat="1" applyFont="1" applyFill="1" applyBorder="1" applyAlignment="1">
      <alignment vertical="top" wrapText="1"/>
    </xf>
    <xf numFmtId="164" fontId="8" fillId="0" borderId="20" xfId="1" applyNumberFormat="1" applyFont="1" applyFill="1" applyBorder="1" applyAlignment="1">
      <alignment vertical="top" wrapText="1"/>
    </xf>
    <xf numFmtId="164" fontId="8" fillId="0" borderId="21" xfId="1" applyNumberFormat="1" applyFont="1" applyFill="1" applyBorder="1" applyAlignment="1">
      <alignment vertical="top" wrapText="1"/>
    </xf>
    <xf numFmtId="164" fontId="10" fillId="2" borderId="20" xfId="1" applyNumberFormat="1" applyFont="1" applyFill="1" applyBorder="1" applyAlignment="1">
      <alignment vertical="top" wrapText="1"/>
    </xf>
    <xf numFmtId="164" fontId="10" fillId="2" borderId="21" xfId="1" applyNumberFormat="1" applyFont="1" applyFill="1" applyBorder="1" applyAlignment="1">
      <alignment vertical="top" wrapText="1"/>
    </xf>
    <xf numFmtId="164" fontId="7" fillId="0" borderId="3" xfId="1" applyNumberFormat="1" applyFont="1" applyFill="1" applyBorder="1" applyAlignment="1">
      <alignment vertical="top" wrapText="1"/>
    </xf>
    <xf numFmtId="164" fontId="6" fillId="2" borderId="8" xfId="1" applyNumberFormat="1" applyFont="1" applyFill="1" applyBorder="1" applyAlignment="1">
      <alignment vertical="top" wrapText="1"/>
    </xf>
    <xf numFmtId="164" fontId="6" fillId="0" borderId="3" xfId="1" applyNumberFormat="1" applyFont="1" applyFill="1" applyBorder="1" applyAlignment="1">
      <alignment vertical="top" wrapText="1"/>
    </xf>
    <xf numFmtId="164" fontId="6" fillId="0" borderId="21" xfId="1" applyNumberFormat="1" applyFont="1" applyFill="1" applyBorder="1" applyAlignment="1">
      <alignment vertical="top" wrapText="1"/>
    </xf>
    <xf numFmtId="164" fontId="6" fillId="0" borderId="5" xfId="1" applyNumberFormat="1" applyFont="1" applyFill="1" applyBorder="1" applyAlignment="1">
      <alignment vertical="top" wrapText="1"/>
    </xf>
    <xf numFmtId="164" fontId="6" fillId="0" borderId="17" xfId="1" applyNumberFormat="1" applyFont="1" applyFill="1" applyBorder="1" applyAlignment="1">
      <alignment vertical="top" wrapText="1"/>
    </xf>
    <xf numFmtId="0" fontId="7" fillId="0" borderId="19" xfId="0" applyNumberFormat="1" applyFont="1" applyFill="1" applyBorder="1" applyAlignment="1">
      <alignment vertical="top" wrapText="1"/>
    </xf>
    <xf numFmtId="164" fontId="7" fillId="0" borderId="20" xfId="1" applyNumberFormat="1" applyFont="1" applyFill="1" applyBorder="1" applyAlignment="1">
      <alignment vertical="top"/>
    </xf>
    <xf numFmtId="164" fontId="7" fillId="0" borderId="21" xfId="1" applyNumberFormat="1" applyFont="1" applyFill="1" applyBorder="1" applyAlignment="1">
      <alignment vertical="top"/>
    </xf>
    <xf numFmtId="164" fontId="6" fillId="0" borderId="18" xfId="1" applyNumberFormat="1" applyFont="1" applyFill="1" applyBorder="1" applyAlignment="1">
      <alignment vertical="top"/>
    </xf>
    <xf numFmtId="164" fontId="6" fillId="0" borderId="17" xfId="1" applyNumberFormat="1" applyFont="1" applyFill="1" applyBorder="1" applyAlignment="1">
      <alignment vertical="top"/>
    </xf>
    <xf numFmtId="0" fontId="7" fillId="0" borderId="1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vertical="top" wrapText="1"/>
    </xf>
    <xf numFmtId="164" fontId="8" fillId="0" borderId="18" xfId="1" applyNumberFormat="1" applyFont="1" applyFill="1" applyBorder="1" applyAlignment="1">
      <alignment vertical="top"/>
    </xf>
    <xf numFmtId="164" fontId="8" fillId="0" borderId="17" xfId="1" applyNumberFormat="1" applyFont="1" applyFill="1" applyBorder="1" applyAlignment="1">
      <alignment vertical="top"/>
    </xf>
    <xf numFmtId="0" fontId="8" fillId="0" borderId="0" xfId="0" applyFont="1" applyFill="1" applyAlignment="1">
      <alignment vertical="top" wrapText="1"/>
    </xf>
    <xf numFmtId="164" fontId="6" fillId="0" borderId="12" xfId="1" applyNumberFormat="1" applyFont="1" applyFill="1" applyBorder="1" applyAlignment="1">
      <alignment vertical="top" wrapText="1"/>
    </xf>
    <xf numFmtId="164" fontId="8" fillId="0" borderId="14" xfId="1" applyNumberFormat="1" applyFont="1" applyFill="1" applyBorder="1" applyAlignment="1">
      <alignment vertical="top" wrapText="1"/>
    </xf>
    <xf numFmtId="164" fontId="8" fillId="0" borderId="1" xfId="1" applyNumberFormat="1" applyFont="1" applyFill="1" applyBorder="1" applyAlignment="1">
      <alignment vertical="top" wrapText="1"/>
    </xf>
    <xf numFmtId="164" fontId="6" fillId="0" borderId="0" xfId="1" applyNumberFormat="1" applyFont="1" applyFill="1" applyAlignment="1">
      <alignment horizontal="right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6" fillId="0" borderId="25" xfId="0" applyNumberFormat="1" applyFont="1" applyFill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7" fillId="0" borderId="27" xfId="0" applyFont="1" applyBorder="1" applyAlignment="1">
      <alignment horizontal="center" vertical="top" wrapText="1"/>
    </xf>
    <xf numFmtId="0" fontId="6" fillId="2" borderId="22" xfId="0" applyFont="1" applyFill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7" fillId="0" borderId="28" xfId="0" applyNumberFormat="1" applyFont="1" applyFill="1" applyBorder="1" applyAlignment="1">
      <alignment horizontal="center" vertical="top" wrapText="1"/>
    </xf>
    <xf numFmtId="0" fontId="7" fillId="0" borderId="29" xfId="0" applyFont="1" applyFill="1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7"/>
  <sheetViews>
    <sheetView tabSelected="1" topLeftCell="A37" workbookViewId="0">
      <selection activeCell="E16" sqref="E16"/>
    </sheetView>
  </sheetViews>
  <sheetFormatPr defaultRowHeight="15.75"/>
  <cols>
    <col min="1" max="1" width="74.5703125" style="13" customWidth="1"/>
    <col min="2" max="2" width="13.5703125" style="13" customWidth="1"/>
    <col min="3" max="3" width="13.42578125" style="13" customWidth="1"/>
    <col min="4" max="4" width="15.7109375" style="13" customWidth="1"/>
    <col min="5" max="5" width="16.42578125" style="13" customWidth="1"/>
    <col min="6" max="6" width="9.140625" style="15"/>
    <col min="7" max="7" width="9.85546875" style="5" bestFit="1" customWidth="1"/>
  </cols>
  <sheetData>
    <row r="1" spans="1:10" s="5" customFormat="1" ht="31.5">
      <c r="A1" s="50" t="s">
        <v>14</v>
      </c>
      <c r="B1" s="13"/>
      <c r="C1" s="13" t="s">
        <v>32</v>
      </c>
      <c r="D1" s="51" t="s">
        <v>24</v>
      </c>
      <c r="E1" s="51">
        <v>12</v>
      </c>
      <c r="F1" s="15"/>
    </row>
    <row r="2" spans="1:10" s="5" customFormat="1">
      <c r="A2" s="52" t="s">
        <v>0</v>
      </c>
      <c r="B2" s="13"/>
      <c r="C2" s="13"/>
      <c r="D2" s="13"/>
      <c r="E2" s="13"/>
      <c r="F2" s="15"/>
    </row>
    <row r="3" spans="1:10" s="5" customFormat="1">
      <c r="A3" s="13" t="s">
        <v>33</v>
      </c>
      <c r="B3" s="13">
        <v>17976.400000000001</v>
      </c>
      <c r="C3" s="13"/>
      <c r="D3" s="13"/>
      <c r="E3" s="13"/>
      <c r="F3" s="15"/>
    </row>
    <row r="4" spans="1:10" s="5" customFormat="1">
      <c r="A4" s="13" t="s">
        <v>62</v>
      </c>
      <c r="B4" s="13">
        <v>18.38</v>
      </c>
      <c r="C4" s="13">
        <v>19.100000000000001</v>
      </c>
      <c r="D4" s="13"/>
      <c r="E4" s="13"/>
      <c r="F4" s="15"/>
    </row>
    <row r="5" spans="1:10" s="5" customFormat="1">
      <c r="A5" s="13" t="s">
        <v>25</v>
      </c>
      <c r="B5" s="108">
        <f>B3*B4*6+B3*C4*6</f>
        <v>4042532.8320000004</v>
      </c>
      <c r="C5" s="53"/>
      <c r="D5" s="53"/>
      <c r="E5" s="13"/>
      <c r="F5" s="53"/>
      <c r="G5" s="13"/>
    </row>
    <row r="6" spans="1:10" s="5" customFormat="1" ht="31.5">
      <c r="A6" s="13" t="s">
        <v>76</v>
      </c>
      <c r="B6" s="108">
        <f>-134559.17-34581.03</f>
        <v>-169140.2</v>
      </c>
      <c r="C6" s="53"/>
      <c r="D6" s="53"/>
      <c r="E6" s="13"/>
      <c r="F6" s="53"/>
      <c r="G6" s="13"/>
      <c r="H6" s="8"/>
      <c r="I6" s="8"/>
      <c r="J6" s="8"/>
    </row>
    <row r="7" spans="1:10" s="5" customFormat="1" ht="16.5" thickBot="1">
      <c r="A7" s="13" t="s">
        <v>1</v>
      </c>
      <c r="B7" s="13">
        <v>98.67</v>
      </c>
      <c r="C7" s="13"/>
      <c r="D7" s="13"/>
      <c r="E7" s="13"/>
      <c r="F7" s="53"/>
    </row>
    <row r="8" spans="1:10" s="28" customFormat="1" ht="62.25" customHeight="1">
      <c r="A8" s="10" t="s">
        <v>2</v>
      </c>
      <c r="B8" s="12" t="s">
        <v>15</v>
      </c>
      <c r="C8" s="12" t="s">
        <v>22</v>
      </c>
      <c r="D8" s="12" t="s">
        <v>26</v>
      </c>
      <c r="E8" s="11" t="s">
        <v>23</v>
      </c>
      <c r="F8" s="14"/>
      <c r="G8" s="4"/>
    </row>
    <row r="9" spans="1:10" s="5" customFormat="1" ht="15.75" customHeight="1">
      <c r="A9" s="16" t="s">
        <v>3</v>
      </c>
      <c r="B9" s="22" t="s">
        <v>16</v>
      </c>
      <c r="C9" s="49" t="s">
        <v>27</v>
      </c>
      <c r="D9" s="17">
        <v>0.89</v>
      </c>
      <c r="E9" s="88">
        <f>D9*B3*E1</f>
        <v>191987.95200000002</v>
      </c>
      <c r="F9" s="15"/>
    </row>
    <row r="10" spans="1:10" s="5" customFormat="1" ht="47.25">
      <c r="A10" s="16" t="s">
        <v>4</v>
      </c>
      <c r="B10" s="22" t="s">
        <v>16</v>
      </c>
      <c r="C10" s="49" t="s">
        <v>27</v>
      </c>
      <c r="D10" s="17">
        <f>4.63+D11+D12+D13+D14</f>
        <v>6.6701517174369354</v>
      </c>
      <c r="E10" s="88">
        <f>D10*E1*B3</f>
        <v>1438863.784</v>
      </c>
      <c r="F10" s="15"/>
    </row>
    <row r="11" spans="1:10" s="5" customFormat="1" ht="15.75" customHeight="1">
      <c r="A11" s="18" t="s">
        <v>5</v>
      </c>
      <c r="B11" s="22"/>
      <c r="C11" s="49" t="s">
        <v>27</v>
      </c>
      <c r="D11" s="17">
        <f>E11/E1/B3</f>
        <v>9.7349858703633649E-2</v>
      </c>
      <c r="E11" s="88">
        <v>21000</v>
      </c>
      <c r="F11" s="15"/>
    </row>
    <row r="12" spans="1:10" s="5" customFormat="1" ht="15.75" customHeight="1">
      <c r="A12" s="18" t="s">
        <v>6</v>
      </c>
      <c r="B12" s="22"/>
      <c r="C12" s="49" t="s">
        <v>27</v>
      </c>
      <c r="D12" s="17">
        <f>E12/E1/B3</f>
        <v>4.7525273877602484E-2</v>
      </c>
      <c r="E12" s="88">
        <v>10252</v>
      </c>
      <c r="F12" s="15"/>
    </row>
    <row r="13" spans="1:10" s="5" customFormat="1" ht="15.75" customHeight="1">
      <c r="A13" s="18" t="s">
        <v>7</v>
      </c>
      <c r="B13" s="22"/>
      <c r="C13" s="49" t="s">
        <v>27</v>
      </c>
      <c r="D13" s="17">
        <f>E13/B3/E1</f>
        <v>1.8136325033562521</v>
      </c>
      <c r="E13" s="88">
        <v>391231</v>
      </c>
      <c r="F13" s="15"/>
    </row>
    <row r="14" spans="1:10" s="5" customFormat="1" ht="15.75" customHeight="1">
      <c r="A14" s="18" t="s">
        <v>79</v>
      </c>
      <c r="B14" s="22" t="s">
        <v>68</v>
      </c>
      <c r="C14" s="49" t="s">
        <v>27</v>
      </c>
      <c r="D14" s="17">
        <f>E14/E1/B3</f>
        <v>8.1644081499447421E-2</v>
      </c>
      <c r="E14" s="88">
        <v>17612</v>
      </c>
      <c r="F14" s="9"/>
      <c r="G14" s="8"/>
    </row>
    <row r="15" spans="1:10" s="5" customFormat="1" ht="47.25">
      <c r="A15" s="16" t="s">
        <v>8</v>
      </c>
      <c r="B15" s="22" t="s">
        <v>16</v>
      </c>
      <c r="C15" s="49" t="s">
        <v>27</v>
      </c>
      <c r="D15" s="17">
        <f>E15/E1/B3</f>
        <v>3.6710539002989098</v>
      </c>
      <c r="E15" s="88">
        <v>791908</v>
      </c>
      <c r="F15" s="15"/>
    </row>
    <row r="16" spans="1:10" s="5" customFormat="1">
      <c r="A16" s="16" t="s">
        <v>9</v>
      </c>
      <c r="B16" s="22" t="s">
        <v>16</v>
      </c>
      <c r="C16" s="49" t="s">
        <v>27</v>
      </c>
      <c r="D16" s="17">
        <f>E16/E1/B3</f>
        <v>2.3323589076047853</v>
      </c>
      <c r="E16" s="88">
        <v>503129</v>
      </c>
      <c r="F16" s="15"/>
    </row>
    <row r="17" spans="1:6" s="5" customFormat="1" ht="15.75" customHeight="1">
      <c r="A17" s="16" t="s">
        <v>10</v>
      </c>
      <c r="B17" s="22" t="s">
        <v>16</v>
      </c>
      <c r="C17" s="49" t="s">
        <v>27</v>
      </c>
      <c r="D17" s="17">
        <v>0.56999999999999995</v>
      </c>
      <c r="E17" s="88">
        <f>D17*E1*B3</f>
        <v>122958.576</v>
      </c>
      <c r="F17" s="15"/>
    </row>
    <row r="18" spans="1:6" s="5" customFormat="1" ht="48" thickBot="1">
      <c r="A18" s="16" t="s">
        <v>11</v>
      </c>
      <c r="B18" s="22" t="s">
        <v>16</v>
      </c>
      <c r="C18" s="49" t="s">
        <v>27</v>
      </c>
      <c r="D18" s="17">
        <v>0.49</v>
      </c>
      <c r="E18" s="88">
        <f>D18*E1*B3</f>
        <v>105701.232</v>
      </c>
      <c r="F18" s="15"/>
    </row>
    <row r="19" spans="1:6" s="5" customFormat="1">
      <c r="A19" s="44" t="s">
        <v>41</v>
      </c>
      <c r="B19" s="45"/>
      <c r="C19" s="45"/>
      <c r="D19" s="46">
        <f>E19/E1/B3</f>
        <v>1.8641240274285542</v>
      </c>
      <c r="E19" s="89">
        <f>E20+E21+E22+E23+E24+E25+E26+E27+E28+E29+E30+E31+E32+E33+E34+E35+E36</f>
        <v>402122.87</v>
      </c>
      <c r="F19" s="15"/>
    </row>
    <row r="20" spans="1:6" s="7" customFormat="1">
      <c r="A20" s="21" t="s">
        <v>70</v>
      </c>
      <c r="B20" s="22" t="s">
        <v>18</v>
      </c>
      <c r="C20" s="49" t="s">
        <v>27</v>
      </c>
      <c r="D20" s="17"/>
      <c r="E20" s="90">
        <v>7194.64</v>
      </c>
      <c r="F20" s="23"/>
    </row>
    <row r="21" spans="1:6" s="7" customFormat="1">
      <c r="A21" s="47" t="s">
        <v>52</v>
      </c>
      <c r="B21" s="22" t="s">
        <v>18</v>
      </c>
      <c r="C21" s="49" t="s">
        <v>27</v>
      </c>
      <c r="D21" s="17"/>
      <c r="E21" s="90">
        <v>3271.48</v>
      </c>
      <c r="F21" s="23"/>
    </row>
    <row r="22" spans="1:6" s="7" customFormat="1">
      <c r="A22" s="21" t="s">
        <v>53</v>
      </c>
      <c r="B22" s="22" t="s">
        <v>19</v>
      </c>
      <c r="C22" s="49" t="s">
        <v>27</v>
      </c>
      <c r="D22" s="17"/>
      <c r="E22" s="90">
        <v>11686.2</v>
      </c>
      <c r="F22" s="23"/>
    </row>
    <row r="23" spans="1:6" s="7" customFormat="1">
      <c r="A23" s="21" t="s">
        <v>80</v>
      </c>
      <c r="B23" s="22" t="s">
        <v>19</v>
      </c>
      <c r="C23" s="49" t="s">
        <v>27</v>
      </c>
      <c r="D23" s="17"/>
      <c r="E23" s="90">
        <v>6052.9</v>
      </c>
      <c r="F23" s="23"/>
    </row>
    <row r="24" spans="1:6" s="7" customFormat="1">
      <c r="A24" s="21" t="s">
        <v>36</v>
      </c>
      <c r="B24" s="22" t="s">
        <v>37</v>
      </c>
      <c r="C24" s="49" t="s">
        <v>27</v>
      </c>
      <c r="D24" s="17"/>
      <c r="E24" s="90">
        <v>850.51</v>
      </c>
      <c r="F24" s="23"/>
    </row>
    <row r="25" spans="1:6" s="7" customFormat="1">
      <c r="A25" s="21" t="s">
        <v>61</v>
      </c>
      <c r="B25" s="22" t="s">
        <v>60</v>
      </c>
      <c r="C25" s="49" t="s">
        <v>27</v>
      </c>
      <c r="D25" s="17"/>
      <c r="E25" s="90">
        <v>19486.669999999998</v>
      </c>
      <c r="F25" s="23"/>
    </row>
    <row r="26" spans="1:6" s="7" customFormat="1">
      <c r="A26" s="21" t="s">
        <v>39</v>
      </c>
      <c r="B26" s="22" t="s">
        <v>40</v>
      </c>
      <c r="C26" s="49" t="s">
        <v>27</v>
      </c>
      <c r="D26" s="17"/>
      <c r="E26" s="90">
        <v>34801.699999999997</v>
      </c>
      <c r="F26" s="23"/>
    </row>
    <row r="27" spans="1:6" s="7" customFormat="1">
      <c r="A27" s="21" t="s">
        <v>57</v>
      </c>
      <c r="B27" s="22" t="s">
        <v>21</v>
      </c>
      <c r="C27" s="49" t="s">
        <v>27</v>
      </c>
      <c r="D27" s="17"/>
      <c r="E27" s="90">
        <v>30581.84</v>
      </c>
      <c r="F27" s="23"/>
    </row>
    <row r="28" spans="1:6" s="7" customFormat="1" ht="15.75" customHeight="1">
      <c r="A28" s="21" t="s">
        <v>69</v>
      </c>
      <c r="B28" s="22" t="s">
        <v>68</v>
      </c>
      <c r="C28" s="49" t="s">
        <v>27</v>
      </c>
      <c r="D28" s="17"/>
      <c r="E28" s="90">
        <v>12234</v>
      </c>
      <c r="F28" s="23"/>
    </row>
    <row r="29" spans="1:6" s="7" customFormat="1" ht="31.5">
      <c r="A29" s="21" t="s">
        <v>75</v>
      </c>
      <c r="B29" s="22" t="s">
        <v>68</v>
      </c>
      <c r="C29" s="49" t="s">
        <v>27</v>
      </c>
      <c r="D29" s="17"/>
      <c r="E29" s="90">
        <v>33804</v>
      </c>
      <c r="F29" s="23"/>
    </row>
    <row r="30" spans="1:6" s="7" customFormat="1">
      <c r="A30" s="21" t="s">
        <v>56</v>
      </c>
      <c r="B30" s="22" t="s">
        <v>55</v>
      </c>
      <c r="C30" s="49" t="s">
        <v>27</v>
      </c>
      <c r="D30" s="17"/>
      <c r="E30" s="90">
        <f>72000+24000</f>
        <v>96000</v>
      </c>
      <c r="F30" s="23"/>
    </row>
    <row r="31" spans="1:6" s="7" customFormat="1">
      <c r="A31" s="21" t="s">
        <v>38</v>
      </c>
      <c r="B31" s="22" t="s">
        <v>37</v>
      </c>
      <c r="C31" s="49" t="s">
        <v>27</v>
      </c>
      <c r="D31" s="17"/>
      <c r="E31" s="90">
        <v>375.05</v>
      </c>
      <c r="F31" s="23"/>
    </row>
    <row r="32" spans="1:6" s="7" customFormat="1">
      <c r="A32" s="21" t="s">
        <v>67</v>
      </c>
      <c r="B32" s="22" t="s">
        <v>66</v>
      </c>
      <c r="C32" s="49" t="s">
        <v>27</v>
      </c>
      <c r="D32" s="17"/>
      <c r="E32" s="90">
        <f>1361.03+3309.46+1512.96</f>
        <v>6183.45</v>
      </c>
      <c r="F32" s="23"/>
    </row>
    <row r="33" spans="1:10" s="7" customFormat="1">
      <c r="A33" s="21" t="s">
        <v>72</v>
      </c>
      <c r="B33" s="76" t="s">
        <v>28</v>
      </c>
      <c r="C33" s="77" t="s">
        <v>43</v>
      </c>
      <c r="D33" s="78"/>
      <c r="E33" s="91">
        <v>134819.41</v>
      </c>
      <c r="F33" s="23"/>
    </row>
    <row r="34" spans="1:10" s="7" customFormat="1">
      <c r="A34" s="79" t="s">
        <v>73</v>
      </c>
      <c r="B34" s="76" t="s">
        <v>28</v>
      </c>
      <c r="C34" s="77" t="s">
        <v>43</v>
      </c>
      <c r="D34" s="78"/>
      <c r="E34" s="91">
        <v>465.31</v>
      </c>
      <c r="F34" s="23"/>
    </row>
    <row r="35" spans="1:10" s="7" customFormat="1">
      <c r="A35" s="79" t="s">
        <v>74</v>
      </c>
      <c r="B35" s="76" t="s">
        <v>28</v>
      </c>
      <c r="C35" s="77" t="s">
        <v>43</v>
      </c>
      <c r="D35" s="78"/>
      <c r="E35" s="91">
        <v>823.77</v>
      </c>
      <c r="F35" s="23"/>
    </row>
    <row r="36" spans="1:10" s="7" customFormat="1" ht="16.5" thickBot="1">
      <c r="A36" s="24" t="s">
        <v>71</v>
      </c>
      <c r="B36" s="34" t="s">
        <v>54</v>
      </c>
      <c r="C36" s="35" t="s">
        <v>27</v>
      </c>
      <c r="D36" s="36"/>
      <c r="E36" s="92">
        <f>584.24+2907.7</f>
        <v>3491.9399999999996</v>
      </c>
      <c r="F36" s="23"/>
    </row>
    <row r="37" spans="1:10" s="32" customFormat="1" ht="32.25" thickBot="1">
      <c r="A37" s="19" t="s">
        <v>42</v>
      </c>
      <c r="B37" s="30"/>
      <c r="C37" s="30" t="s">
        <v>43</v>
      </c>
      <c r="D37" s="27">
        <f>E37/E1/B3</f>
        <v>1.6973921363565563</v>
      </c>
      <c r="E37" s="105">
        <f>D54+D55</f>
        <v>366156</v>
      </c>
      <c r="F37" s="23"/>
      <c r="G37" s="42"/>
      <c r="H37" s="31"/>
      <c r="I37" s="31"/>
      <c r="J37" s="31"/>
    </row>
    <row r="38" spans="1:10" s="5" customFormat="1" ht="19.5" thickBot="1">
      <c r="A38" s="38" t="s">
        <v>12</v>
      </c>
      <c r="B38" s="39"/>
      <c r="C38" s="66" t="str">
        <f>C37</f>
        <v>руб</v>
      </c>
      <c r="D38" s="40">
        <f>E38/B3/E1</f>
        <v>18.185080689125741</v>
      </c>
      <c r="E38" s="93">
        <f>E9+E10+E15+E16+E17+E18+E19+E37</f>
        <v>3922827.4139999999</v>
      </c>
      <c r="F38" s="41"/>
      <c r="G38" s="1"/>
      <c r="H38" s="3"/>
    </row>
    <row r="39" spans="1:10" s="32" customFormat="1" ht="16.5" thickBot="1">
      <c r="A39" s="114" t="s">
        <v>50</v>
      </c>
      <c r="B39" s="115"/>
      <c r="C39" s="115"/>
      <c r="D39" s="61" t="s">
        <v>63</v>
      </c>
      <c r="E39" s="62" t="s">
        <v>64</v>
      </c>
      <c r="F39" s="41"/>
      <c r="G39" s="23"/>
      <c r="H39" s="63"/>
      <c r="I39" s="31"/>
      <c r="J39" s="31"/>
    </row>
    <row r="40" spans="1:10" s="68" customFormat="1" ht="15.75" customHeight="1">
      <c r="A40" s="54" t="s">
        <v>34</v>
      </c>
      <c r="B40" s="37"/>
      <c r="C40" s="67" t="s">
        <v>27</v>
      </c>
      <c r="D40" s="106">
        <v>21341</v>
      </c>
      <c r="E40" s="82"/>
      <c r="F40" s="25"/>
      <c r="G40" s="2"/>
    </row>
    <row r="41" spans="1:10" s="68" customFormat="1" ht="15.75" customHeight="1">
      <c r="A41" s="18" t="s">
        <v>17</v>
      </c>
      <c r="B41" s="33"/>
      <c r="C41" s="69" t="s">
        <v>27</v>
      </c>
      <c r="D41" s="107">
        <f>2912*E1</f>
        <v>34944</v>
      </c>
      <c r="E41" s="83"/>
      <c r="F41" s="25"/>
      <c r="G41" s="2"/>
    </row>
    <row r="42" spans="1:10" s="68" customFormat="1" ht="31.5">
      <c r="A42" s="18" t="s">
        <v>31</v>
      </c>
      <c r="B42" s="33"/>
      <c r="C42" s="69" t="s">
        <v>27</v>
      </c>
      <c r="D42" s="107">
        <v>37261</v>
      </c>
      <c r="E42" s="83"/>
      <c r="F42" s="25"/>
      <c r="G42" s="2"/>
    </row>
    <row r="43" spans="1:10" s="70" customFormat="1" ht="15.75" customHeight="1">
      <c r="A43" s="18" t="s">
        <v>65</v>
      </c>
      <c r="B43" s="33"/>
      <c r="C43" s="69" t="s">
        <v>27</v>
      </c>
      <c r="D43" s="107">
        <f>B5+B6</f>
        <v>3873392.6320000002</v>
      </c>
      <c r="E43" s="83"/>
      <c r="F43" s="26"/>
      <c r="G43" s="6"/>
    </row>
    <row r="44" spans="1:10" s="70" customFormat="1" ht="15.75" customHeight="1">
      <c r="A44" s="64" t="str">
        <f>A38</f>
        <v>итого расходы</v>
      </c>
      <c r="B44" s="65"/>
      <c r="C44" s="71" t="str">
        <f>C38</f>
        <v>руб</v>
      </c>
      <c r="D44" s="84"/>
      <c r="E44" s="85">
        <f>E38</f>
        <v>3922827.4139999999</v>
      </c>
      <c r="F44" s="26"/>
      <c r="G44" s="6"/>
    </row>
    <row r="45" spans="1:10" s="75" customFormat="1" ht="15.75" customHeight="1" thickBot="1">
      <c r="A45" s="55" t="s">
        <v>20</v>
      </c>
      <c r="B45" s="43"/>
      <c r="C45" s="72" t="s">
        <v>27</v>
      </c>
      <c r="D45" s="86">
        <f>D40+D41+D42+D43-E44</f>
        <v>44111.218000000343</v>
      </c>
      <c r="E45" s="87"/>
      <c r="F45" s="25"/>
      <c r="G45" s="73"/>
      <c r="H45" s="74"/>
      <c r="I45" s="74"/>
      <c r="J45" s="74"/>
    </row>
    <row r="46" spans="1:10" s="5" customFormat="1">
      <c r="A46" s="111" t="s">
        <v>35</v>
      </c>
      <c r="B46" s="112"/>
      <c r="C46" s="112"/>
      <c r="D46" s="112"/>
      <c r="E46" s="113"/>
      <c r="F46" s="56"/>
    </row>
    <row r="47" spans="1:10" s="60" customFormat="1" ht="15.75" customHeight="1">
      <c r="A47" s="48" t="s">
        <v>29</v>
      </c>
      <c r="B47" s="109" t="s">
        <v>58</v>
      </c>
      <c r="C47" s="116" t="s">
        <v>59</v>
      </c>
      <c r="D47" s="117"/>
      <c r="E47" s="118"/>
      <c r="F47" s="9"/>
      <c r="G47" s="59"/>
      <c r="H47" s="59"/>
      <c r="I47" s="59"/>
    </row>
    <row r="48" spans="1:10" s="60" customFormat="1" ht="63" customHeight="1">
      <c r="A48" s="16"/>
      <c r="B48" s="110"/>
      <c r="C48" s="99" t="s">
        <v>51</v>
      </c>
      <c r="D48" s="99" t="s">
        <v>44</v>
      </c>
      <c r="E48" s="100" t="s">
        <v>77</v>
      </c>
      <c r="F48" s="9"/>
      <c r="G48" s="59"/>
      <c r="H48" s="59"/>
      <c r="I48" s="59"/>
    </row>
    <row r="49" spans="1:6" s="5" customFormat="1">
      <c r="A49" s="29" t="s">
        <v>45</v>
      </c>
      <c r="B49" s="80">
        <v>3782228</v>
      </c>
      <c r="C49" s="80">
        <v>3782295</v>
      </c>
      <c r="D49" s="80"/>
      <c r="E49" s="81"/>
      <c r="F49" s="57"/>
    </row>
    <row r="50" spans="1:6" s="5" customFormat="1">
      <c r="A50" s="29" t="s">
        <v>46</v>
      </c>
      <c r="B50" s="80">
        <v>1862103</v>
      </c>
      <c r="C50" s="80">
        <v>1734507</v>
      </c>
      <c r="D50" s="80">
        <v>113910</v>
      </c>
      <c r="E50" s="81"/>
      <c r="F50" s="57"/>
    </row>
    <row r="51" spans="1:6" s="5" customFormat="1">
      <c r="A51" s="29" t="s">
        <v>47</v>
      </c>
      <c r="B51" s="80">
        <v>405840</v>
      </c>
      <c r="C51" s="80">
        <v>390822</v>
      </c>
      <c r="D51" s="80">
        <v>15372</v>
      </c>
      <c r="E51" s="81">
        <v>486</v>
      </c>
      <c r="F51" s="57"/>
    </row>
    <row r="52" spans="1:6" s="5" customFormat="1">
      <c r="A52" s="29" t="s">
        <v>48</v>
      </c>
      <c r="B52" s="80">
        <v>727804</v>
      </c>
      <c r="C52" s="80">
        <v>705520</v>
      </c>
      <c r="D52" s="80">
        <v>19421</v>
      </c>
      <c r="E52" s="81">
        <f>2299+564</f>
        <v>2863</v>
      </c>
      <c r="F52" s="57"/>
    </row>
    <row r="53" spans="1:6" s="5" customFormat="1" ht="16.5" thickBot="1">
      <c r="A53" s="94" t="s">
        <v>49</v>
      </c>
      <c r="B53" s="95">
        <v>1582534</v>
      </c>
      <c r="C53" s="95">
        <v>1363582</v>
      </c>
      <c r="D53" s="95">
        <v>255067</v>
      </c>
      <c r="E53" s="96">
        <f>349+310</f>
        <v>659</v>
      </c>
      <c r="F53" s="57"/>
    </row>
    <row r="54" spans="1:6" s="5" customFormat="1" ht="16.5" thickBot="1">
      <c r="A54" s="38" t="s">
        <v>30</v>
      </c>
      <c r="B54" s="97">
        <f>SUM(B49:B53)</f>
        <v>8360509</v>
      </c>
      <c r="C54" s="97">
        <f>SUM(C49:C53)</f>
        <v>7976726</v>
      </c>
      <c r="D54" s="97">
        <f>SUM(D49:D53)</f>
        <v>403770</v>
      </c>
      <c r="E54" s="98">
        <f>SUM(E49:E53)</f>
        <v>4008</v>
      </c>
      <c r="F54" s="15"/>
    </row>
    <row r="55" spans="1:6" s="68" customFormat="1" ht="32.25" thickBot="1">
      <c r="A55" s="101" t="s">
        <v>78</v>
      </c>
      <c r="B55" s="102"/>
      <c r="C55" s="102"/>
      <c r="D55" s="102">
        <f>B53-C53-D53-E53+B51-C51-D51-E51</f>
        <v>-37614</v>
      </c>
      <c r="E55" s="103"/>
      <c r="F55" s="104"/>
    </row>
    <row r="56" spans="1:6" s="5" customFormat="1">
      <c r="A56" s="15" t="s">
        <v>13</v>
      </c>
      <c r="B56" s="15"/>
      <c r="C56" s="20"/>
      <c r="D56" s="58"/>
      <c r="E56" s="15"/>
      <c r="F56" s="15"/>
    </row>
    <row r="57" spans="1:6" s="5" customFormat="1">
      <c r="A57" s="13"/>
      <c r="B57" s="13"/>
      <c r="C57" s="13"/>
      <c r="D57" s="13"/>
      <c r="E57" s="13"/>
      <c r="F57" s="15"/>
    </row>
  </sheetData>
  <mergeCells count="4">
    <mergeCell ref="B47:B48"/>
    <mergeCell ref="A46:E46"/>
    <mergeCell ref="A39:C39"/>
    <mergeCell ref="C47:E47"/>
  </mergeCells>
  <pageMargins left="0.31496062992125984" right="0.31496062992125984" top="0.35433070866141736" bottom="0.35433070866141736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2018-02-05T09:41:56Z</cp:lastPrinted>
  <dcterms:created xsi:type="dcterms:W3CDTF">2016-04-22T06:39:22Z</dcterms:created>
  <dcterms:modified xsi:type="dcterms:W3CDTF">2018-03-16T10:09:18Z</dcterms:modified>
</cp:coreProperties>
</file>