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7" i="1"/>
  <c r="D45"/>
  <c r="E42"/>
  <c r="E43"/>
  <c r="B44"/>
  <c r="C44"/>
  <c r="E44"/>
  <c r="B5"/>
  <c r="D33" s="1"/>
  <c r="E18"/>
  <c r="D13"/>
  <c r="C28"/>
  <c r="C34" s="1"/>
  <c r="A34"/>
  <c r="D31"/>
  <c r="E22"/>
  <c r="B6"/>
  <c r="D44"/>
  <c r="D27" s="1"/>
  <c r="D12" l="1"/>
  <c r="D14" l="1"/>
  <c r="D18"/>
  <c r="E17"/>
  <c r="E16"/>
  <c r="D15"/>
  <c r="D11"/>
  <c r="D10" s="1"/>
  <c r="E9"/>
  <c r="D28" l="1"/>
  <c r="E10"/>
  <c r="E28" s="1"/>
  <c r="E34" s="1"/>
  <c r="D35" s="1"/>
</calcChain>
</file>

<file path=xl/sharedStrings.xml><?xml version="1.0" encoding="utf-8"?>
<sst xmlns="http://schemas.openxmlformats.org/spreadsheetml/2006/main" count="95" uniqueCount="66">
  <si>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</si>
  <si>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</si>
  <si>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</si>
  <si>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</si>
  <si>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</si>
  <si>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</si>
  <si>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</si>
  <si>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</si>
  <si>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</si>
  <si>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</si>
  <si>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</si>
  <si>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</si>
  <si>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</si>
  <si>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</si>
  <si>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</si>
  <si>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</si>
  <si>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д.10</t>
  </si>
  <si>
    <t>Остаток средств на конец периода (+ есть средства, -задолженность)</t>
  </si>
  <si>
    <t>сентябрь</t>
  </si>
  <si>
    <t>замена стояков отопления, кв.1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</si>
  <si>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</si>
  <si>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</si>
  <si>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</si>
  <si>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</si>
  <si>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</si>
  <si>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 руб</t>
  </si>
  <si>
    <t>декабрь</t>
  </si>
  <si>
    <t>Ресурсоснабжающая организация (РСО)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</si>
  <si>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</si>
  <si>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</si>
  <si>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</si>
  <si>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</si>
  <si>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</si>
  <si>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руб.</t>
  </si>
  <si>
    <t>Отчет по предоставлению коммунальных услуг по жилым помещениям за 2017 г</t>
  </si>
  <si>
    <t>замена элеваторных узлов</t>
  </si>
  <si>
    <t>март</t>
  </si>
  <si>
    <t>замена трассы ГВС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</si>
  <si>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</si>
  <si>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</si>
  <si>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</si>
  <si>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</si>
  <si>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</si>
  <si>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</si>
  <si>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</si>
  <si>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</si>
  <si>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</si>
  <si>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установка отсекающих задвижек в теплоузлах</t>
  </si>
  <si>
    <t>июль</t>
  </si>
  <si>
    <t>май,июль</t>
  </si>
  <si>
    <t>Предоставлено РСО по приборам учета, руб</t>
  </si>
  <si>
    <t>Всего начислено УК Атал</t>
  </si>
  <si>
    <t>ремонт межпанельных швов кв.31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</si>
  <si>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</si>
  <si>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</si>
  <si>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</si>
  <si>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</si>
  <si>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</si>
  <si>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</si>
  <si>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поверка общедомового прибора учета (ОДПУ)</t>
  </si>
  <si>
    <t>ноябрь</t>
  </si>
  <si>
    <t>ремонт на общедомовой системе канализации кв.21</t>
  </si>
  <si>
    <t>подготовка и окраска теплоузлов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</si>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</sst>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2" fontId="4" fillId="0" borderId="18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0" fillId="0" borderId="0" xfId="0" applyFont="1" applyFill="1"/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/>
    <xf numFmtId="1" fontId="5" fillId="0" borderId="18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4" fillId="2" borderId="8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4" fillId="0" borderId="19" xfId="1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164" fontId="4" fillId="0" borderId="14" xfId="1" applyNumberFormat="1" applyFont="1" applyFill="1" applyBorder="1" applyAlignment="1">
      <alignment vertical="top"/>
    </xf>
    <xf numFmtId="164" fontId="4" fillId="0" borderId="15" xfId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164" fontId="8" fillId="2" borderId="14" xfId="1" applyNumberFormat="1" applyFont="1" applyFill="1" applyBorder="1" applyAlignment="1">
      <alignment vertical="top" wrapText="1"/>
    </xf>
    <xf numFmtId="164" fontId="8" fillId="2" borderId="15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164" fontId="6" fillId="0" borderId="14" xfId="1" applyNumberFormat="1" applyFont="1" applyFill="1" applyBorder="1" applyAlignment="1">
      <alignment vertical="top"/>
    </xf>
    <xf numFmtId="164" fontId="6" fillId="0" borderId="15" xfId="1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 wrapText="1"/>
    </xf>
    <xf numFmtId="164" fontId="4" fillId="0" borderId="15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31" workbookViewId="0">
      <selection activeCell="E15" sqref="E15"/>
    </sheetView>
  </sheetViews>
  <sheetFormatPr defaultRowHeight="15.75"/>
  <cols>
    <col min="1" max="1" width="73.85546875" style="9" customWidth="1"/>
    <col min="2" max="2" width="13.7109375" style="9" customWidth="1"/>
    <col min="3" max="3" width="13" style="9" customWidth="1"/>
    <col min="4" max="4" width="15.28515625" style="9" customWidth="1"/>
    <col min="5" max="5" width="15.5703125" style="9" customWidth="1"/>
    <col min="6" max="6" width="9.85546875" style="9" bestFit="1" customWidth="1"/>
    <col min="7" max="7" width="9.140625" style="1"/>
  </cols>
  <sheetData>
    <row r="1" spans="1:10" s="19" customFormat="1" ht="31.5">
      <c r="A1" s="43" t="s">
        <v>12</v>
      </c>
      <c r="B1" s="9"/>
      <c r="C1" s="9" t="s">
        <v>31</v>
      </c>
      <c r="D1" s="44" t="s">
        <v>22</v>
      </c>
      <c r="E1" s="44">
        <v>12</v>
      </c>
      <c r="F1" s="9"/>
      <c r="G1" s="2"/>
    </row>
    <row r="2" spans="1:10" s="19" customFormat="1">
      <c r="A2" s="45" t="s">
        <v>16</v>
      </c>
      <c r="B2" s="9"/>
      <c r="C2" s="9"/>
      <c r="D2" s="9"/>
      <c r="E2" s="9"/>
      <c r="F2" s="9"/>
      <c r="G2" s="2"/>
    </row>
    <row r="3" spans="1:10" s="19" customFormat="1">
      <c r="A3" s="9" t="s">
        <v>32</v>
      </c>
      <c r="B3" s="9">
        <v>2803.5</v>
      </c>
      <c r="C3" s="9"/>
      <c r="D3" s="9"/>
      <c r="E3" s="9"/>
      <c r="F3" s="9"/>
      <c r="G3" s="2"/>
    </row>
    <row r="4" spans="1:10" s="19" customFormat="1">
      <c r="A4" s="9" t="s">
        <v>53</v>
      </c>
      <c r="B4" s="9">
        <v>16.22</v>
      </c>
      <c r="C4" s="9">
        <v>18.600000000000001</v>
      </c>
      <c r="D4" s="9"/>
      <c r="E4" s="9"/>
      <c r="F4" s="9"/>
      <c r="G4" s="2"/>
    </row>
    <row r="5" spans="1:10" s="19" customFormat="1">
      <c r="A5" s="9" t="s">
        <v>25</v>
      </c>
      <c r="B5" s="103">
        <f>B3*(B4*6+C4*6)</f>
        <v>585707.22000000009</v>
      </c>
      <c r="C5" s="46"/>
      <c r="D5" s="46"/>
      <c r="E5" s="9"/>
      <c r="F5" s="46"/>
      <c r="G5" s="9"/>
    </row>
    <row r="6" spans="1:10" s="19" customFormat="1" ht="31.5">
      <c r="A6" s="9" t="s">
        <v>63</v>
      </c>
      <c r="B6" s="103">
        <f>-7463.23-1086.59</f>
        <v>-8549.82</v>
      </c>
      <c r="C6" s="46"/>
      <c r="D6" s="46"/>
      <c r="E6" s="9"/>
      <c r="F6" s="46"/>
      <c r="G6" s="9"/>
      <c r="H6" s="4"/>
      <c r="I6" s="4"/>
      <c r="J6" s="4"/>
    </row>
    <row r="7" spans="1:10" s="19" customFormat="1" ht="16.5" thickBot="1">
      <c r="A7" s="9" t="s">
        <v>0</v>
      </c>
      <c r="B7" s="9">
        <v>100</v>
      </c>
      <c r="C7" s="9"/>
      <c r="D7" s="9"/>
      <c r="E7" s="9"/>
      <c r="F7" s="46"/>
      <c r="G7" s="2"/>
    </row>
    <row r="8" spans="1:10" s="21" customFormat="1" ht="66.75" customHeight="1">
      <c r="A8" s="6" t="s">
        <v>1</v>
      </c>
      <c r="B8" s="8" t="s">
        <v>13</v>
      </c>
      <c r="C8" s="8" t="s">
        <v>20</v>
      </c>
      <c r="D8" s="8" t="s">
        <v>23</v>
      </c>
      <c r="E8" s="7" t="s">
        <v>21</v>
      </c>
      <c r="F8" s="10"/>
      <c r="G8" s="20"/>
    </row>
    <row r="9" spans="1:10" s="19" customFormat="1" ht="15.75" customHeight="1">
      <c r="A9" s="11" t="s">
        <v>2</v>
      </c>
      <c r="B9" s="32" t="s">
        <v>14</v>
      </c>
      <c r="C9" s="53" t="s">
        <v>24</v>
      </c>
      <c r="D9" s="12">
        <v>0.89</v>
      </c>
      <c r="E9" s="79">
        <f>D9*B3*E1</f>
        <v>29941.380000000005</v>
      </c>
      <c r="F9" s="9"/>
      <c r="G9" s="2"/>
    </row>
    <row r="10" spans="1:10" s="19" customFormat="1" ht="47.25">
      <c r="A10" s="11" t="s">
        <v>3</v>
      </c>
      <c r="B10" s="32" t="s">
        <v>14</v>
      </c>
      <c r="C10" s="53" t="s">
        <v>24</v>
      </c>
      <c r="D10" s="12">
        <f>4.2+D11+D12+D13</f>
        <v>4.3460376909815119</v>
      </c>
      <c r="E10" s="79">
        <f>D10*E1*B3</f>
        <v>146209.40000000002</v>
      </c>
      <c r="F10" s="9"/>
      <c r="G10" s="2"/>
    </row>
    <row r="11" spans="1:10" s="19" customFormat="1">
      <c r="A11" s="14" t="s">
        <v>4</v>
      </c>
      <c r="B11" s="32"/>
      <c r="C11" s="53" t="s">
        <v>24</v>
      </c>
      <c r="D11" s="12">
        <f>E11/E1/B3</f>
        <v>4.9937578027465665E-2</v>
      </c>
      <c r="E11" s="79">
        <v>1680</v>
      </c>
      <c r="F11" s="9"/>
      <c r="G11" s="2"/>
    </row>
    <row r="12" spans="1:10" s="19" customFormat="1">
      <c r="A12" s="14" t="s">
        <v>5</v>
      </c>
      <c r="B12" s="32"/>
      <c r="C12" s="53" t="s">
        <v>24</v>
      </c>
      <c r="D12" s="12">
        <f>E12/E1/B3</f>
        <v>2.0212829201593247E-3</v>
      </c>
      <c r="E12" s="79">
        <v>68</v>
      </c>
      <c r="F12" s="9"/>
      <c r="G12" s="2"/>
    </row>
    <row r="13" spans="1:10" s="19" customFormat="1">
      <c r="A13" s="14" t="s">
        <v>56</v>
      </c>
      <c r="B13" s="32" t="s">
        <v>18</v>
      </c>
      <c r="C13" s="53" t="s">
        <v>24</v>
      </c>
      <c r="D13" s="12">
        <f>E13/E1/B3</f>
        <v>9.4078830033886215E-2</v>
      </c>
      <c r="E13" s="79">
        <v>3165</v>
      </c>
      <c r="F13" s="9"/>
      <c r="G13" s="2"/>
    </row>
    <row r="14" spans="1:10" s="19" customFormat="1" ht="47.25">
      <c r="A14" s="11" t="s">
        <v>6</v>
      </c>
      <c r="B14" s="32" t="s">
        <v>14</v>
      </c>
      <c r="C14" s="53" t="s">
        <v>24</v>
      </c>
      <c r="D14" s="12">
        <f>E14/E1/B3</f>
        <v>5.3153498602936811</v>
      </c>
      <c r="E14" s="79">
        <v>178819</v>
      </c>
      <c r="F14" s="9"/>
      <c r="G14" s="2"/>
    </row>
    <row r="15" spans="1:10" s="19" customFormat="1" ht="15.75" customHeight="1">
      <c r="A15" s="11" t="s">
        <v>7</v>
      </c>
      <c r="B15" s="32" t="s">
        <v>14</v>
      </c>
      <c r="C15" s="53" t="s">
        <v>24</v>
      </c>
      <c r="D15" s="12">
        <f>E15/E1/B3</f>
        <v>2.7110457166636941</v>
      </c>
      <c r="E15" s="79">
        <v>91205</v>
      </c>
      <c r="F15" s="9"/>
      <c r="G15" s="2"/>
    </row>
    <row r="16" spans="1:10" s="19" customFormat="1" ht="15.75" customHeight="1">
      <c r="A16" s="11" t="s">
        <v>8</v>
      </c>
      <c r="B16" s="32" t="s">
        <v>14</v>
      </c>
      <c r="C16" s="53" t="s">
        <v>24</v>
      </c>
      <c r="D16" s="12">
        <v>0.56999999999999995</v>
      </c>
      <c r="E16" s="79">
        <f>D16*E1*B3</f>
        <v>19175.939999999999</v>
      </c>
      <c r="F16" s="9"/>
      <c r="G16" s="2"/>
    </row>
    <row r="17" spans="1:10" s="19" customFormat="1" ht="48" thickBot="1">
      <c r="A17" s="26" t="s">
        <v>9</v>
      </c>
      <c r="B17" s="33" t="s">
        <v>14</v>
      </c>
      <c r="C17" s="27" t="s">
        <v>24</v>
      </c>
      <c r="D17" s="99">
        <v>0.49</v>
      </c>
      <c r="E17" s="80">
        <f>D17*E1*B3</f>
        <v>16484.579999999998</v>
      </c>
      <c r="F17" s="9"/>
      <c r="G17" s="2"/>
    </row>
    <row r="18" spans="1:10" s="19" customFormat="1">
      <c r="A18" s="71" t="s">
        <v>29</v>
      </c>
      <c r="B18" s="72"/>
      <c r="C18" s="72"/>
      <c r="D18" s="73">
        <f>E18/E1/B3</f>
        <v>1.3689878723024791</v>
      </c>
      <c r="E18" s="81">
        <f>E19+E20+E21+E22+E23+E24+E25+E26</f>
        <v>46055.49</v>
      </c>
      <c r="F18" s="9"/>
      <c r="G18" s="2"/>
    </row>
    <row r="19" spans="1:10" s="19" customFormat="1">
      <c r="A19" s="16" t="s">
        <v>61</v>
      </c>
      <c r="B19" s="32" t="s">
        <v>60</v>
      </c>
      <c r="C19" s="53" t="s">
        <v>24</v>
      </c>
      <c r="D19" s="13"/>
      <c r="E19" s="82">
        <v>3243.62</v>
      </c>
      <c r="F19" s="9"/>
      <c r="G19" s="2"/>
    </row>
    <row r="20" spans="1:10" s="19" customFormat="1">
      <c r="A20" s="17" t="s">
        <v>35</v>
      </c>
      <c r="B20" s="32" t="s">
        <v>36</v>
      </c>
      <c r="C20" s="53" t="s">
        <v>24</v>
      </c>
      <c r="D20" s="13"/>
      <c r="E20" s="82">
        <v>10492.18</v>
      </c>
      <c r="F20" s="9"/>
      <c r="G20" s="2"/>
    </row>
    <row r="21" spans="1:10" s="19" customFormat="1">
      <c r="A21" s="17" t="s">
        <v>37</v>
      </c>
      <c r="B21" s="32" t="s">
        <v>36</v>
      </c>
      <c r="C21" s="53" t="s">
        <v>24</v>
      </c>
      <c r="D21" s="13"/>
      <c r="E21" s="82">
        <v>1837.39</v>
      </c>
      <c r="F21" s="9"/>
      <c r="G21" s="2"/>
    </row>
    <row r="22" spans="1:10" s="19" customFormat="1">
      <c r="A22" s="17" t="s">
        <v>59</v>
      </c>
      <c r="B22" s="32" t="s">
        <v>49</v>
      </c>
      <c r="C22" s="53" t="s">
        <v>24</v>
      </c>
      <c r="D22" s="13"/>
      <c r="E22" s="82">
        <f>1449.75+4730.46</f>
        <v>6180.21</v>
      </c>
      <c r="F22" s="9"/>
      <c r="G22" s="2"/>
    </row>
    <row r="23" spans="1:10" s="19" customFormat="1">
      <c r="A23" s="17" t="s">
        <v>47</v>
      </c>
      <c r="B23" s="32" t="s">
        <v>48</v>
      </c>
      <c r="C23" s="53" t="s">
        <v>24</v>
      </c>
      <c r="D23" s="13"/>
      <c r="E23" s="82">
        <v>3004.07</v>
      </c>
      <c r="F23" s="9"/>
      <c r="G23" s="2"/>
    </row>
    <row r="24" spans="1:10" s="19" customFormat="1">
      <c r="A24" s="17" t="s">
        <v>52</v>
      </c>
      <c r="B24" s="32" t="s">
        <v>18</v>
      </c>
      <c r="C24" s="53" t="s">
        <v>24</v>
      </c>
      <c r="D24" s="13"/>
      <c r="E24" s="82">
        <v>9900</v>
      </c>
      <c r="F24" s="9"/>
      <c r="G24" s="2"/>
    </row>
    <row r="25" spans="1:10" s="19" customFormat="1">
      <c r="A25" s="17" t="s">
        <v>62</v>
      </c>
      <c r="B25" s="32" t="s">
        <v>26</v>
      </c>
      <c r="C25" s="53" t="s">
        <v>24</v>
      </c>
      <c r="D25" s="13"/>
      <c r="E25" s="82">
        <v>10673.81</v>
      </c>
      <c r="F25" s="9"/>
      <c r="G25" s="2"/>
    </row>
    <row r="26" spans="1:10" s="19" customFormat="1" ht="16.5" thickBot="1">
      <c r="A26" s="34" t="s">
        <v>19</v>
      </c>
      <c r="B26" s="35" t="s">
        <v>18</v>
      </c>
      <c r="C26" s="23" t="s">
        <v>24</v>
      </c>
      <c r="D26" s="36"/>
      <c r="E26" s="83">
        <v>724.21</v>
      </c>
      <c r="F26" s="9"/>
      <c r="G26" s="2"/>
    </row>
    <row r="27" spans="1:10" s="31" customFormat="1" ht="32.25" thickBot="1">
      <c r="A27" s="40" t="s">
        <v>38</v>
      </c>
      <c r="B27" s="41"/>
      <c r="C27" s="41" t="s">
        <v>33</v>
      </c>
      <c r="D27" s="100">
        <f>E27/E1/B3</f>
        <v>0.80488674870697341</v>
      </c>
      <c r="E27" s="101">
        <f>D44+D45</f>
        <v>27078</v>
      </c>
      <c r="F27" s="28"/>
      <c r="G27" s="29"/>
      <c r="H27" s="30"/>
      <c r="I27" s="30"/>
      <c r="J27" s="30"/>
    </row>
    <row r="28" spans="1:10" s="19" customFormat="1" ht="19.5" thickBot="1">
      <c r="A28" s="37" t="s">
        <v>10</v>
      </c>
      <c r="B28" s="38"/>
      <c r="C28" s="70" t="str">
        <f>C25</f>
        <v>руб</v>
      </c>
      <c r="D28" s="39">
        <f>D9+D10+D14+D15+D16+D17+D18+D27</f>
        <v>16.496307888948341</v>
      </c>
      <c r="E28" s="84">
        <f>E9+E10+E14+E15+E16+E17+E18+E27</f>
        <v>554968.79</v>
      </c>
      <c r="F28" s="47"/>
      <c r="G28" s="3"/>
    </row>
    <row r="29" spans="1:10" s="31" customFormat="1" ht="16.5" thickBot="1">
      <c r="A29" s="109" t="s">
        <v>45</v>
      </c>
      <c r="B29" s="110"/>
      <c r="C29" s="110"/>
      <c r="D29" s="56" t="s">
        <v>54</v>
      </c>
      <c r="E29" s="57" t="s">
        <v>55</v>
      </c>
      <c r="F29" s="58"/>
      <c r="G29" s="28"/>
      <c r="H29" s="59"/>
      <c r="I29" s="30"/>
      <c r="J29" s="30"/>
    </row>
    <row r="30" spans="1:10" s="65" customFormat="1" ht="30" customHeight="1">
      <c r="A30" s="62" t="s">
        <v>57</v>
      </c>
      <c r="B30" s="22"/>
      <c r="C30" s="63" t="s">
        <v>33</v>
      </c>
      <c r="D30" s="102">
        <v>81118</v>
      </c>
      <c r="E30" s="76"/>
      <c r="F30" s="48"/>
      <c r="G30" s="64"/>
    </row>
    <row r="31" spans="1:10" s="65" customFormat="1">
      <c r="A31" s="14" t="s">
        <v>15</v>
      </c>
      <c r="B31" s="22"/>
      <c r="C31" s="63" t="s">
        <v>33</v>
      </c>
      <c r="D31" s="102">
        <f>249*E1</f>
        <v>2988</v>
      </c>
      <c r="E31" s="76"/>
      <c r="F31" s="48"/>
      <c r="G31" s="64"/>
    </row>
    <row r="32" spans="1:10" s="65" customFormat="1" ht="31.5">
      <c r="A32" s="14" t="s">
        <v>30</v>
      </c>
      <c r="B32" s="22"/>
      <c r="C32" s="63" t="s">
        <v>33</v>
      </c>
      <c r="D32" s="102">
        <v>593</v>
      </c>
      <c r="E32" s="76"/>
      <c r="F32" s="49"/>
      <c r="G32" s="64"/>
    </row>
    <row r="33" spans="1:10" s="65" customFormat="1" ht="15.75" customHeight="1">
      <c r="A33" s="14" t="s">
        <v>58</v>
      </c>
      <c r="B33" s="22"/>
      <c r="C33" s="63" t="s">
        <v>33</v>
      </c>
      <c r="D33" s="102">
        <f>B5+B6</f>
        <v>577157.40000000014</v>
      </c>
      <c r="E33" s="76"/>
      <c r="F33" s="48"/>
      <c r="G33" s="64"/>
    </row>
    <row r="34" spans="1:10" s="65" customFormat="1" ht="15.75" customHeight="1" thickBot="1">
      <c r="A34" s="60" t="str">
        <f>A28</f>
        <v>итого расходы</v>
      </c>
      <c r="B34" s="61"/>
      <c r="C34" s="66" t="str">
        <f>C28</f>
        <v>руб</v>
      </c>
      <c r="D34" s="77"/>
      <c r="E34" s="78">
        <f>E28</f>
        <v>554968.79</v>
      </c>
      <c r="F34" s="48"/>
      <c r="G34" s="64"/>
    </row>
    <row r="35" spans="1:10" s="69" customFormat="1" ht="15.75" customHeight="1" thickBot="1">
      <c r="A35" s="90" t="s">
        <v>17</v>
      </c>
      <c r="B35" s="91"/>
      <c r="C35" s="92" t="s">
        <v>33</v>
      </c>
      <c r="D35" s="93">
        <f>D30+D31+D32+D33-E34</f>
        <v>106887.6100000001</v>
      </c>
      <c r="E35" s="94"/>
      <c r="F35" s="50"/>
      <c r="G35" s="67"/>
      <c r="H35" s="68"/>
      <c r="I35" s="68"/>
      <c r="J35" s="68"/>
    </row>
    <row r="36" spans="1:10" s="19" customFormat="1" ht="15.75" customHeight="1" thickBot="1">
      <c r="A36" s="106" t="s">
        <v>34</v>
      </c>
      <c r="B36" s="107"/>
      <c r="C36" s="107"/>
      <c r="D36" s="107"/>
      <c r="E36" s="108"/>
      <c r="F36" s="51"/>
      <c r="G36" s="2"/>
    </row>
    <row r="37" spans="1:10" s="55" customFormat="1" ht="15.75" customHeight="1">
      <c r="A37" s="42" t="s">
        <v>27</v>
      </c>
      <c r="B37" s="104" t="s">
        <v>50</v>
      </c>
      <c r="C37" s="111" t="s">
        <v>51</v>
      </c>
      <c r="D37" s="112"/>
      <c r="E37" s="113"/>
      <c r="F37" s="5"/>
      <c r="G37" s="54"/>
      <c r="H37" s="54"/>
      <c r="I37" s="54"/>
    </row>
    <row r="38" spans="1:10" s="55" customFormat="1" ht="65.25" customHeight="1">
      <c r="A38" s="11"/>
      <c r="B38" s="105"/>
      <c r="C38" s="95" t="s">
        <v>46</v>
      </c>
      <c r="D38" s="95" t="s">
        <v>39</v>
      </c>
      <c r="E38" s="15" t="s">
        <v>64</v>
      </c>
      <c r="F38" s="5"/>
      <c r="G38" s="54"/>
      <c r="H38" s="54"/>
      <c r="I38" s="54"/>
    </row>
    <row r="39" spans="1:10" s="19" customFormat="1">
      <c r="A39" s="24" t="s">
        <v>40</v>
      </c>
      <c r="B39" s="74">
        <v>657010</v>
      </c>
      <c r="C39" s="74">
        <v>657078</v>
      </c>
      <c r="D39" s="74"/>
      <c r="E39" s="75"/>
      <c r="F39" s="52"/>
      <c r="G39" s="2"/>
    </row>
    <row r="40" spans="1:10" s="19" customFormat="1">
      <c r="A40" s="24" t="s">
        <v>41</v>
      </c>
      <c r="B40" s="74">
        <v>259215</v>
      </c>
      <c r="C40" s="74">
        <v>240755</v>
      </c>
      <c r="D40" s="74">
        <v>15463</v>
      </c>
      <c r="E40" s="75"/>
      <c r="F40" s="52"/>
      <c r="G40" s="2"/>
    </row>
    <row r="41" spans="1:10" s="19" customFormat="1">
      <c r="A41" s="24" t="s">
        <v>42</v>
      </c>
      <c r="B41" s="74">
        <v>53026</v>
      </c>
      <c r="C41" s="74">
        <v>51101</v>
      </c>
      <c r="D41" s="74">
        <v>1510</v>
      </c>
      <c r="E41" s="75">
        <v>415</v>
      </c>
      <c r="F41" s="52"/>
      <c r="G41" s="2"/>
    </row>
    <row r="42" spans="1:10" s="19" customFormat="1">
      <c r="A42" s="24" t="s">
        <v>43</v>
      </c>
      <c r="B42" s="74">
        <v>91420</v>
      </c>
      <c r="C42" s="74">
        <v>88586</v>
      </c>
      <c r="D42" s="74">
        <v>2196</v>
      </c>
      <c r="E42" s="75">
        <f>229+409</f>
        <v>638</v>
      </c>
      <c r="F42" s="52"/>
      <c r="G42" s="2"/>
    </row>
    <row r="43" spans="1:10" s="19" customFormat="1" ht="16.5" thickBot="1">
      <c r="A43" s="85" t="s">
        <v>44</v>
      </c>
      <c r="B43" s="86">
        <v>207120</v>
      </c>
      <c r="C43" s="86">
        <v>199056</v>
      </c>
      <c r="D43" s="86">
        <v>10988</v>
      </c>
      <c r="E43" s="87">
        <f>72+83</f>
        <v>155</v>
      </c>
      <c r="F43" s="52"/>
      <c r="G43" s="2"/>
    </row>
    <row r="44" spans="1:10" s="19" customFormat="1" ht="16.5" thickBot="1">
      <c r="A44" s="18" t="s">
        <v>28</v>
      </c>
      <c r="B44" s="88">
        <f>SUM(B39:B43)</f>
        <v>1267791</v>
      </c>
      <c r="C44" s="88">
        <f>SUM(C39:C43)</f>
        <v>1236576</v>
      </c>
      <c r="D44" s="88">
        <f>SUM(D39:D43)</f>
        <v>30157</v>
      </c>
      <c r="E44" s="89">
        <f>SUM(E39:E43)</f>
        <v>1208</v>
      </c>
      <c r="F44" s="9"/>
      <c r="G44" s="2"/>
    </row>
    <row r="45" spans="1:10" s="65" customFormat="1" ht="32.25" thickBot="1">
      <c r="A45" s="96" t="s">
        <v>65</v>
      </c>
      <c r="B45" s="97"/>
      <c r="C45" s="97"/>
      <c r="D45" s="97">
        <f>B43-C43-D43-E43+B41-C41-D41-E41</f>
        <v>-3079</v>
      </c>
      <c r="E45" s="98"/>
      <c r="F45" s="48"/>
    </row>
    <row r="46" spans="1:10">
      <c r="A46" s="25" t="s">
        <v>11</v>
      </c>
    </row>
  </sheetData>
  <mergeCells count="4">
    <mergeCell ref="B37:B38"/>
    <mergeCell ref="A36:E36"/>
    <mergeCell ref="A29:C29"/>
    <mergeCell ref="C37:E37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2018-02-06T05:43:29Z</cp:lastPrinted>
  <dcterms:created xsi:type="dcterms:W3CDTF">2016-04-22T06:39:22Z</dcterms:created>
  <dcterms:modified xsi:type="dcterms:W3CDTF">2018-03-16T10:16:06Z</dcterms:modified>
</cp:coreProperties>
</file>