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24" l="1"/>
  <c r="D42"/>
  <c r="E39"/>
  <c r="E40"/>
  <c r="B41"/>
  <c r="C41"/>
  <c r="E41"/>
  <c r="B5"/>
  <c r="E18"/>
  <c r="D13"/>
  <c r="D28"/>
  <c r="C25"/>
  <c r="C31" s="1"/>
  <c r="A31"/>
  <c r="E20"/>
  <c r="B6" l="1"/>
  <c r="D30" s="1"/>
  <c r="D41"/>
  <c r="D24" s="1"/>
  <c r="D14" l="1"/>
  <c r="D12"/>
  <c r="D18"/>
  <c r="E16"/>
  <c r="E17"/>
  <c r="D15"/>
  <c r="D11"/>
  <c r="E9"/>
  <c r="D25" l="1"/>
  <c r="E10" l="1"/>
  <c r="E25" s="1"/>
  <c r="E31" s="1"/>
  <c r="D32" s="1"/>
</calcChain>
</file>

<file path=xl/sharedStrings.xml><?xml version="1.0" encoding="utf-8"?>
<sst xmlns="http://schemas.openxmlformats.org/spreadsheetml/2006/main" count="86" uniqueCount="62">
  <si>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</si>
  <si>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</si>
  <si>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</si>
  <si>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</si>
  <si>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</si>
  <si>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</si>
  <si>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</si>
  <si>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</si>
  <si>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</si>
  <si>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</si>
  <si>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</si>
  <si>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</si>
  <si>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</si>
  <si>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</si>
  <si>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</si>
  <si>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</si>
  <si>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д.6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</si>
  <si>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</si>
  <si>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</si>
  <si>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</si>
  <si>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</si>
  <si>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</si>
  <si>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</si>
  <si>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</si>
  <si>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</si>
  <si>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Ресурсоснабжающая организация (РСО)</t>
  </si>
  <si>
    <t>ИТОГО</t>
  </si>
  <si>
    <t>7.Работы по ремонту общедомового имущества всего, в т.ч.</t>
  </si>
  <si>
    <t>2017г</t>
  </si>
  <si>
    <t>Площадь дома на 01/01/2017 г, м2</t>
  </si>
  <si>
    <t>Остаток средств на 01/01/2017 г (+ есть средства, -задолженность)</t>
  </si>
  <si>
    <t>руб.</t>
  </si>
  <si>
    <t>Получено средств от применения повышающего коэффициента к квартирам без ИПУ</t>
  </si>
  <si>
    <t>Отчет по предоставлению коммунальных услуг по жилым помещениям за 2017 г</t>
  </si>
  <si>
    <t>февраль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</si>
  <si>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</si>
  <si>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</si>
  <si>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</si>
  <si>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</si>
  <si>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</si>
  <si>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</si>
  <si>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</si>
  <si>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</si>
  <si>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</si>
  <si>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май,июль</t>
  </si>
  <si>
    <t>ремонт мягкой кровли, кв.29,39</t>
  </si>
  <si>
    <t>Предоставлено РСО по приборам учета, руб</t>
  </si>
  <si>
    <t>Всего начислено УК Атал</t>
  </si>
  <si>
    <t>сентябрь</t>
  </si>
  <si>
    <t>ремонт межпанельных швов кв.37,39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</si>
  <si>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</si>
  <si>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</si>
  <si>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</si>
  <si>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</si>
  <si>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</si>
  <si>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поверка общедомового прибора учета (ОДПУ)</t>
  </si>
  <si>
    <t>замена задвижек в теплоузлах 3 шт</t>
  </si>
  <si>
    <t>декабрь</t>
  </si>
  <si>
    <t>замена испарителей, п.3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</si>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</sst>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_ ;\-#,##0\ 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1" fontId="3" fillId="0" borderId="0" xfId="0" applyNumberFormat="1" applyFont="1" applyFill="1"/>
    <xf numFmtId="0" fontId="4" fillId="0" borderId="0" xfId="0" applyFont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7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1" fontId="6" fillId="0" borderId="4" xfId="0" applyNumberFormat="1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vertical="top" wrapText="1"/>
    </xf>
    <xf numFmtId="1" fontId="5" fillId="0" borderId="17" xfId="0" applyNumberFormat="1" applyFont="1" applyFill="1" applyBorder="1" applyAlignment="1">
      <alignment vertical="top" wrapText="1"/>
    </xf>
    <xf numFmtId="2" fontId="5" fillId="0" borderId="17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vertical="top"/>
    </xf>
    <xf numFmtId="2" fontId="5" fillId="0" borderId="0" xfId="0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1" fontId="7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2" borderId="9" xfId="0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0" fillId="0" borderId="0" xfId="0" applyFont="1" applyFill="1"/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1" fontId="7" fillId="0" borderId="10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/>
    </xf>
    <xf numFmtId="1" fontId="6" fillId="0" borderId="1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4" fontId="6" fillId="0" borderId="1" xfId="1" applyNumberFormat="1" applyFont="1" applyFill="1" applyBorder="1" applyAlignment="1">
      <alignment vertical="top"/>
    </xf>
    <xf numFmtId="164" fontId="6" fillId="0" borderId="3" xfId="1" applyNumberFormat="1" applyFont="1" applyFill="1" applyBorder="1" applyAlignment="1">
      <alignment vertical="top"/>
    </xf>
    <xf numFmtId="164" fontId="5" fillId="0" borderId="18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horizontal="right"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0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9" fillId="2" borderId="10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4" fontId="6" fillId="0" borderId="10" xfId="1" applyNumberFormat="1" applyFont="1" applyFill="1" applyBorder="1" applyAlignment="1">
      <alignment vertical="top"/>
    </xf>
    <xf numFmtId="164" fontId="6" fillId="0" borderId="11" xfId="1" applyNumberFormat="1" applyFont="1" applyFill="1" applyBorder="1" applyAlignment="1">
      <alignment vertical="top"/>
    </xf>
    <xf numFmtId="0" fontId="5" fillId="0" borderId="13" xfId="0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/>
    </xf>
    <xf numFmtId="164" fontId="5" fillId="0" borderId="15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vertical="top" wrapText="1"/>
    </xf>
    <xf numFmtId="164" fontId="7" fillId="0" borderId="14" xfId="1" applyNumberFormat="1" applyFont="1" applyFill="1" applyBorder="1" applyAlignment="1">
      <alignment vertical="top"/>
    </xf>
    <xf numFmtId="164" fontId="7" fillId="0" borderId="15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2" fontId="6" fillId="0" borderId="14" xfId="0" applyNumberFormat="1" applyFont="1" applyFill="1" applyBorder="1" applyAlignment="1">
      <alignment vertical="top" wrapText="1"/>
    </xf>
    <xf numFmtId="165" fontId="5" fillId="0" borderId="15" xfId="1" applyNumberFormat="1" applyFont="1" applyFill="1" applyBorder="1" applyAlignment="1">
      <alignment vertical="top" wrapText="1"/>
    </xf>
    <xf numFmtId="164" fontId="5" fillId="0" borderId="0" xfId="1" applyNumberFormat="1" applyFont="1" applyFill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22" xfId="0" applyNumberFormat="1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12" xfId="0" applyNumberFormat="1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tabSelected="1" workbookViewId="0">
      <selection activeCell="E15" sqref="E15"/>
    </sheetView>
  </sheetViews>
  <sheetFormatPr defaultRowHeight="16.5"/>
  <cols>
    <col min="1" max="1" width="73.85546875" style="12" customWidth="1"/>
    <col min="2" max="3" width="13.7109375" style="12" customWidth="1"/>
    <col min="4" max="4" width="15.140625" style="12" customWidth="1"/>
    <col min="5" max="5" width="14.7109375" style="12" customWidth="1"/>
    <col min="6" max="6" width="9.85546875" style="8" bestFit="1" customWidth="1"/>
    <col min="7" max="9" width="9.140625" style="5"/>
  </cols>
  <sheetData>
    <row r="1" spans="1:10" s="22" customFormat="1" ht="31.5">
      <c r="A1" s="49" t="s">
        <v>12</v>
      </c>
      <c r="B1" s="12"/>
      <c r="C1" s="50" t="s">
        <v>28</v>
      </c>
      <c r="D1" s="50" t="s">
        <v>21</v>
      </c>
      <c r="E1" s="50">
        <v>12</v>
      </c>
      <c r="F1" s="8"/>
      <c r="G1" s="2"/>
      <c r="H1" s="2"/>
      <c r="I1" s="2"/>
    </row>
    <row r="2" spans="1:10" s="22" customFormat="1">
      <c r="A2" s="51" t="s">
        <v>16</v>
      </c>
      <c r="B2" s="12"/>
      <c r="C2" s="12"/>
      <c r="D2" s="12"/>
      <c r="E2" s="12"/>
      <c r="F2" s="8"/>
      <c r="G2" s="2"/>
      <c r="H2" s="2"/>
      <c r="I2" s="2"/>
    </row>
    <row r="3" spans="1:10" s="22" customFormat="1">
      <c r="A3" s="12" t="s">
        <v>29</v>
      </c>
      <c r="B3" s="12">
        <v>2808.7</v>
      </c>
      <c r="C3" s="12"/>
      <c r="D3" s="12"/>
      <c r="E3" s="12"/>
      <c r="F3" s="8"/>
      <c r="G3" s="2"/>
      <c r="H3" s="2"/>
      <c r="I3" s="2"/>
    </row>
    <row r="4" spans="1:10" s="22" customFormat="1">
      <c r="A4" s="12" t="s">
        <v>50</v>
      </c>
      <c r="B4" s="12">
        <v>16.010000000000002</v>
      </c>
      <c r="C4" s="12">
        <v>18.600000000000001</v>
      </c>
      <c r="D4" s="12"/>
      <c r="E4" s="12"/>
      <c r="F4" s="8"/>
      <c r="G4" s="2"/>
      <c r="H4" s="2"/>
      <c r="I4" s="2"/>
    </row>
    <row r="5" spans="1:10" s="22" customFormat="1">
      <c r="A5" s="12" t="s">
        <v>22</v>
      </c>
      <c r="B5" s="107">
        <f>B3*(B4*6+C4*6)</f>
        <v>583254.64199999999</v>
      </c>
      <c r="C5" s="52"/>
      <c r="D5" s="52"/>
      <c r="E5" s="12"/>
      <c r="F5" s="52"/>
      <c r="G5" s="12"/>
      <c r="H5" s="2"/>
      <c r="I5" s="2"/>
    </row>
    <row r="6" spans="1:10" s="22" customFormat="1" ht="31.5">
      <c r="A6" s="12" t="s">
        <v>59</v>
      </c>
      <c r="B6" s="107">
        <f>-1826.52-7856.36</f>
        <v>-9682.8799999999992</v>
      </c>
      <c r="C6" s="52"/>
      <c r="D6" s="52"/>
      <c r="E6" s="12"/>
      <c r="F6" s="52"/>
      <c r="G6" s="12"/>
      <c r="H6" s="7"/>
      <c r="I6" s="7"/>
      <c r="J6" s="7"/>
    </row>
    <row r="7" spans="1:10" s="22" customFormat="1" ht="17.25" thickBot="1">
      <c r="A7" s="12" t="s">
        <v>0</v>
      </c>
      <c r="B7" s="12">
        <v>98.54</v>
      </c>
      <c r="C7" s="12"/>
      <c r="D7" s="12"/>
      <c r="E7" s="12"/>
      <c r="F7" s="52"/>
      <c r="H7" s="2"/>
      <c r="I7" s="2"/>
    </row>
    <row r="8" spans="1:10" s="23" customFormat="1" ht="63">
      <c r="A8" s="9" t="s">
        <v>1</v>
      </c>
      <c r="B8" s="11" t="s">
        <v>13</v>
      </c>
      <c r="C8" s="11" t="s">
        <v>19</v>
      </c>
      <c r="D8" s="11" t="s">
        <v>23</v>
      </c>
      <c r="E8" s="10" t="s">
        <v>20</v>
      </c>
      <c r="F8" s="13"/>
      <c r="G8" s="3"/>
      <c r="H8" s="3"/>
      <c r="I8" s="3"/>
    </row>
    <row r="9" spans="1:10" s="22" customFormat="1" ht="15.75" customHeight="1">
      <c r="A9" s="14" t="s">
        <v>2</v>
      </c>
      <c r="B9" s="36" t="s">
        <v>14</v>
      </c>
      <c r="C9" s="60" t="s">
        <v>24</v>
      </c>
      <c r="D9" s="15">
        <v>0.89</v>
      </c>
      <c r="E9" s="85">
        <f>D9*B3*E1</f>
        <v>29996.915999999997</v>
      </c>
      <c r="F9" s="8"/>
      <c r="G9" s="2"/>
      <c r="H9" s="2"/>
      <c r="I9" s="2"/>
    </row>
    <row r="10" spans="1:10" s="22" customFormat="1" ht="47.25">
      <c r="A10" s="14" t="s">
        <v>3</v>
      </c>
      <c r="B10" s="36" t="s">
        <v>14</v>
      </c>
      <c r="C10" s="60" t="s">
        <v>24</v>
      </c>
      <c r="D10" s="15">
        <f>4.2+D11+D12+D13</f>
        <v>4.3821423909044519</v>
      </c>
      <c r="E10" s="85">
        <f>D10*E1*B3</f>
        <v>147697.48000000001</v>
      </c>
      <c r="F10" s="8"/>
      <c r="G10" s="2"/>
      <c r="H10" s="2"/>
      <c r="I10" s="2"/>
    </row>
    <row r="11" spans="1:10" s="22" customFormat="1" ht="15.75" customHeight="1">
      <c r="A11" s="16" t="s">
        <v>4</v>
      </c>
      <c r="B11" s="36"/>
      <c r="C11" s="60" t="s">
        <v>24</v>
      </c>
      <c r="D11" s="15">
        <f>E11/E1/B3</f>
        <v>6.6460165438340393E-2</v>
      </c>
      <c r="E11" s="85">
        <v>2240</v>
      </c>
      <c r="F11" s="8"/>
      <c r="G11" s="2"/>
      <c r="H11" s="2"/>
      <c r="I11" s="2"/>
    </row>
    <row r="12" spans="1:10" s="22" customFormat="1" ht="15.75" customHeight="1">
      <c r="A12" s="16" t="s">
        <v>5</v>
      </c>
      <c r="B12" s="36"/>
      <c r="C12" s="60" t="s">
        <v>24</v>
      </c>
      <c r="D12" s="15">
        <f>E12/E1/B3</f>
        <v>2.0175407365210481E-3</v>
      </c>
      <c r="E12" s="85">
        <v>68</v>
      </c>
      <c r="F12" s="8"/>
      <c r="G12" s="2"/>
      <c r="H12" s="2"/>
      <c r="I12" s="2"/>
    </row>
    <row r="13" spans="1:10" s="22" customFormat="1" ht="15.75" customHeight="1">
      <c r="A13" s="16" t="s">
        <v>53</v>
      </c>
      <c r="B13" s="36" t="s">
        <v>18</v>
      </c>
      <c r="C13" s="60" t="s">
        <v>24</v>
      </c>
      <c r="D13" s="15">
        <f>E13/E1/B3</f>
        <v>0.11366468472959021</v>
      </c>
      <c r="E13" s="85">
        <v>3831</v>
      </c>
      <c r="F13" s="8"/>
      <c r="G13" s="2"/>
      <c r="H13" s="2"/>
      <c r="I13" s="2"/>
    </row>
    <row r="14" spans="1:10" s="22" customFormat="1" ht="47.25">
      <c r="A14" s="14" t="s">
        <v>6</v>
      </c>
      <c r="B14" s="36" t="s">
        <v>14</v>
      </c>
      <c r="C14" s="60" t="s">
        <v>24</v>
      </c>
      <c r="D14" s="15">
        <f>E14/E1/B3</f>
        <v>4.8133181424383764</v>
      </c>
      <c r="E14" s="85">
        <v>162230</v>
      </c>
      <c r="F14" s="8"/>
      <c r="G14" s="2"/>
      <c r="H14" s="2"/>
      <c r="I14" s="2"/>
    </row>
    <row r="15" spans="1:10" s="22" customFormat="1" ht="15.75" customHeight="1">
      <c r="A15" s="14" t="s">
        <v>7</v>
      </c>
      <c r="B15" s="36" t="s">
        <v>14</v>
      </c>
      <c r="C15" s="60" t="s">
        <v>24</v>
      </c>
      <c r="D15" s="15">
        <f>E15/E1/B3</f>
        <v>2.7060561825755691</v>
      </c>
      <c r="E15" s="85">
        <v>91206</v>
      </c>
      <c r="F15" s="8"/>
      <c r="G15" s="2"/>
      <c r="H15" s="2"/>
      <c r="I15" s="2"/>
    </row>
    <row r="16" spans="1:10" s="22" customFormat="1" ht="15.75" customHeight="1">
      <c r="A16" s="14" t="s">
        <v>8</v>
      </c>
      <c r="B16" s="36" t="s">
        <v>14</v>
      </c>
      <c r="C16" s="60" t="s">
        <v>24</v>
      </c>
      <c r="D16" s="15">
        <v>0.56999999999999995</v>
      </c>
      <c r="E16" s="85">
        <f>D16*E1*B3</f>
        <v>19211.507999999998</v>
      </c>
      <c r="F16" s="8"/>
      <c r="G16" s="2"/>
      <c r="H16" s="2"/>
      <c r="I16" s="2"/>
    </row>
    <row r="17" spans="1:10" s="22" customFormat="1" ht="48" thickBot="1">
      <c r="A17" s="30" t="s">
        <v>9</v>
      </c>
      <c r="B17" s="37" t="s">
        <v>14</v>
      </c>
      <c r="C17" s="31" t="s">
        <v>24</v>
      </c>
      <c r="D17" s="21">
        <v>0.49</v>
      </c>
      <c r="E17" s="86">
        <f>D17*E1*B3</f>
        <v>16515.155999999999</v>
      </c>
      <c r="F17" s="8"/>
      <c r="G17" s="2"/>
      <c r="H17" s="2"/>
      <c r="I17" s="2"/>
    </row>
    <row r="18" spans="1:10" s="22" customFormat="1">
      <c r="A18" s="45" t="s">
        <v>27</v>
      </c>
      <c r="B18" s="46"/>
      <c r="C18" s="46"/>
      <c r="D18" s="47">
        <f>E18/E1/B3</f>
        <v>2.7645176890851046</v>
      </c>
      <c r="E18" s="87">
        <f>E19+E20+E21+E22+E23</f>
        <v>93176.41</v>
      </c>
      <c r="F18" s="8"/>
      <c r="G18" s="2"/>
      <c r="H18" s="2"/>
      <c r="I18" s="2"/>
    </row>
    <row r="19" spans="1:10" s="24" customFormat="1" ht="15.75" customHeight="1">
      <c r="A19" s="18" t="s">
        <v>56</v>
      </c>
      <c r="B19" s="78" t="s">
        <v>57</v>
      </c>
      <c r="C19" s="60" t="s">
        <v>24</v>
      </c>
      <c r="D19" s="19"/>
      <c r="E19" s="82">
        <v>12113.91</v>
      </c>
      <c r="F19" s="13"/>
      <c r="G19" s="6"/>
      <c r="H19" s="6"/>
      <c r="I19" s="6"/>
    </row>
    <row r="20" spans="1:10" s="25" customFormat="1" ht="15.75" customHeight="1">
      <c r="A20" s="20" t="s">
        <v>55</v>
      </c>
      <c r="B20" s="36" t="s">
        <v>44</v>
      </c>
      <c r="C20" s="60" t="s">
        <v>24</v>
      </c>
      <c r="D20" s="19"/>
      <c r="E20" s="83">
        <f>1449.75+4730.46</f>
        <v>6180.21</v>
      </c>
      <c r="F20" s="53"/>
      <c r="G20" s="1"/>
      <c r="H20" s="1"/>
      <c r="I20" s="1"/>
    </row>
    <row r="21" spans="1:10" s="25" customFormat="1" ht="15.75" customHeight="1">
      <c r="A21" s="20" t="s">
        <v>58</v>
      </c>
      <c r="B21" s="36" t="s">
        <v>34</v>
      </c>
      <c r="C21" s="60" t="s">
        <v>24</v>
      </c>
      <c r="D21" s="19"/>
      <c r="E21" s="83">
        <v>13500</v>
      </c>
      <c r="F21" s="53"/>
      <c r="G21" s="1"/>
      <c r="H21" s="1"/>
      <c r="I21" s="1"/>
    </row>
    <row r="22" spans="1:10" s="25" customFormat="1" ht="15.75" customHeight="1">
      <c r="A22" s="20" t="s">
        <v>45</v>
      </c>
      <c r="B22" s="36" t="s">
        <v>18</v>
      </c>
      <c r="C22" s="60" t="s">
        <v>24</v>
      </c>
      <c r="D22" s="19"/>
      <c r="E22" s="83">
        <v>19442.29</v>
      </c>
      <c r="F22" s="53"/>
      <c r="G22" s="1"/>
      <c r="H22" s="1"/>
      <c r="I22" s="1"/>
    </row>
    <row r="23" spans="1:10" s="25" customFormat="1" ht="15.75" customHeight="1" thickBot="1">
      <c r="A23" s="20" t="s">
        <v>49</v>
      </c>
      <c r="B23" s="36" t="s">
        <v>48</v>
      </c>
      <c r="C23" s="27" t="s">
        <v>24</v>
      </c>
      <c r="D23" s="38"/>
      <c r="E23" s="84">
        <v>41940</v>
      </c>
      <c r="F23" s="53"/>
      <c r="G23" s="1"/>
      <c r="H23" s="1"/>
      <c r="I23" s="1"/>
    </row>
    <row r="24" spans="1:10" s="35" customFormat="1" ht="32.25" thickBot="1">
      <c r="A24" s="42" t="s">
        <v>35</v>
      </c>
      <c r="B24" s="43"/>
      <c r="C24" s="43" t="s">
        <v>31</v>
      </c>
      <c r="D24" s="105">
        <f>E24/E1/B3</f>
        <v>1.642990232729258</v>
      </c>
      <c r="E24" s="106">
        <f>D41+D42</f>
        <v>55376</v>
      </c>
      <c r="F24" s="32"/>
      <c r="G24" s="33"/>
      <c r="H24" s="34"/>
      <c r="I24" s="34"/>
      <c r="J24" s="34"/>
    </row>
    <row r="25" spans="1:10" s="22" customFormat="1" ht="17.25" thickBot="1">
      <c r="A25" s="39" t="s">
        <v>10</v>
      </c>
      <c r="B25" s="40"/>
      <c r="C25" s="77" t="str">
        <f>C22</f>
        <v>руб</v>
      </c>
      <c r="D25" s="41">
        <f>D9+D10+D14+D15+D16+D17+D18+D24</f>
        <v>18.259024637732761</v>
      </c>
      <c r="E25" s="81">
        <f>E9+E10+E14+E15+E16+E17+E18+E24</f>
        <v>615409.47</v>
      </c>
      <c r="F25" s="54"/>
      <c r="G25" s="4"/>
      <c r="H25" s="2"/>
      <c r="I25" s="2"/>
    </row>
    <row r="26" spans="1:10" s="35" customFormat="1" thickBot="1">
      <c r="A26" s="113" t="s">
        <v>42</v>
      </c>
      <c r="B26" s="114"/>
      <c r="C26" s="114"/>
      <c r="D26" s="63" t="s">
        <v>51</v>
      </c>
      <c r="E26" s="64" t="s">
        <v>52</v>
      </c>
      <c r="F26" s="65"/>
      <c r="G26" s="32"/>
      <c r="H26" s="66"/>
      <c r="I26" s="34"/>
      <c r="J26" s="34"/>
    </row>
    <row r="27" spans="1:10" s="71" customFormat="1" ht="15.75" customHeight="1">
      <c r="A27" s="16" t="s">
        <v>30</v>
      </c>
      <c r="B27" s="26"/>
      <c r="C27" s="69" t="s">
        <v>31</v>
      </c>
      <c r="D27" s="104">
        <v>38454</v>
      </c>
      <c r="E27" s="88"/>
      <c r="F27" s="55"/>
      <c r="G27" s="70"/>
      <c r="H27" s="70"/>
      <c r="I27" s="70"/>
    </row>
    <row r="28" spans="1:10" s="71" customFormat="1" ht="15.75" customHeight="1">
      <c r="A28" s="16" t="s">
        <v>15</v>
      </c>
      <c r="B28" s="26"/>
      <c r="C28" s="69" t="s">
        <v>31</v>
      </c>
      <c r="D28" s="104">
        <f>249*E1</f>
        <v>2988</v>
      </c>
      <c r="E28" s="88"/>
      <c r="F28" s="55"/>
      <c r="G28" s="70"/>
      <c r="H28" s="70"/>
      <c r="I28" s="70"/>
    </row>
    <row r="29" spans="1:10" s="71" customFormat="1" ht="31.5">
      <c r="A29" s="16" t="s">
        <v>32</v>
      </c>
      <c r="B29" s="26"/>
      <c r="C29" s="69" t="s">
        <v>31</v>
      </c>
      <c r="D29" s="104">
        <v>809</v>
      </c>
      <c r="E29" s="88"/>
      <c r="F29" s="56"/>
      <c r="G29" s="70"/>
      <c r="H29" s="70"/>
      <c r="I29" s="70"/>
    </row>
    <row r="30" spans="1:10" s="73" customFormat="1" ht="15.75" customHeight="1">
      <c r="A30" s="16" t="s">
        <v>54</v>
      </c>
      <c r="B30" s="26"/>
      <c r="C30" s="69" t="s">
        <v>31</v>
      </c>
      <c r="D30" s="104">
        <f>B5+B6</f>
        <v>573571.76199999999</v>
      </c>
      <c r="E30" s="88"/>
      <c r="F30" s="57"/>
      <c r="G30" s="72"/>
      <c r="H30" s="72"/>
      <c r="I30" s="72"/>
    </row>
    <row r="31" spans="1:10" s="73" customFormat="1" ht="15.75" customHeight="1">
      <c r="A31" s="67" t="str">
        <f>A25</f>
        <v>итого расходы</v>
      </c>
      <c r="B31" s="68"/>
      <c r="C31" s="74" t="str">
        <f>C25</f>
        <v>руб</v>
      </c>
      <c r="D31" s="89"/>
      <c r="E31" s="90">
        <f>E25</f>
        <v>615409.47</v>
      </c>
      <c r="F31" s="57"/>
      <c r="G31" s="72"/>
      <c r="H31" s="72"/>
      <c r="I31" s="72"/>
    </row>
    <row r="32" spans="1:10" s="71" customFormat="1" ht="15.75" customHeight="1">
      <c r="A32" s="58" t="s">
        <v>17</v>
      </c>
      <c r="B32" s="44"/>
      <c r="C32" s="75" t="s">
        <v>31</v>
      </c>
      <c r="D32" s="91">
        <f>D27+D28+D29+D30-E31</f>
        <v>413.29200000001583</v>
      </c>
      <c r="E32" s="92"/>
      <c r="F32" s="76"/>
      <c r="G32" s="70"/>
      <c r="H32" s="70"/>
      <c r="I32" s="70"/>
    </row>
    <row r="33" spans="1:9" s="22" customFormat="1" ht="15.75" customHeight="1" thickBot="1">
      <c r="A33" s="110" t="s">
        <v>33</v>
      </c>
      <c r="B33" s="111"/>
      <c r="C33" s="111"/>
      <c r="D33" s="111"/>
      <c r="E33" s="112"/>
      <c r="F33" s="8"/>
      <c r="G33" s="2"/>
      <c r="H33" s="2"/>
      <c r="I33" s="2"/>
    </row>
    <row r="34" spans="1:9" s="62" customFormat="1" ht="15.75" customHeight="1">
      <c r="A34" s="48" t="s">
        <v>25</v>
      </c>
      <c r="B34" s="108" t="s">
        <v>46</v>
      </c>
      <c r="C34" s="115" t="s">
        <v>47</v>
      </c>
      <c r="D34" s="116"/>
      <c r="E34" s="117"/>
      <c r="F34" s="8"/>
      <c r="G34" s="61"/>
      <c r="H34" s="61"/>
      <c r="I34" s="61"/>
    </row>
    <row r="35" spans="1:9" s="62" customFormat="1" ht="65.25" customHeight="1">
      <c r="A35" s="14"/>
      <c r="B35" s="109"/>
      <c r="C35" s="99" t="s">
        <v>43</v>
      </c>
      <c r="D35" s="99" t="s">
        <v>36</v>
      </c>
      <c r="E35" s="17" t="s">
        <v>60</v>
      </c>
      <c r="F35" s="8"/>
      <c r="G35" s="61"/>
      <c r="H35" s="61"/>
      <c r="I35" s="61"/>
    </row>
    <row r="36" spans="1:9" s="22" customFormat="1">
      <c r="A36" s="28" t="s">
        <v>37</v>
      </c>
      <c r="B36" s="79">
        <v>671659</v>
      </c>
      <c r="C36" s="79">
        <v>671662</v>
      </c>
      <c r="D36" s="79"/>
      <c r="E36" s="80"/>
      <c r="F36" s="59"/>
      <c r="G36" s="2"/>
      <c r="H36" s="2"/>
      <c r="I36" s="2"/>
    </row>
    <row r="37" spans="1:9" s="22" customFormat="1">
      <c r="A37" s="28" t="s">
        <v>38</v>
      </c>
      <c r="B37" s="79">
        <v>395192</v>
      </c>
      <c r="C37" s="79">
        <v>364971</v>
      </c>
      <c r="D37" s="79">
        <v>26251</v>
      </c>
      <c r="E37" s="80"/>
      <c r="F37" s="59"/>
      <c r="G37" s="2"/>
      <c r="H37" s="2"/>
      <c r="I37" s="2"/>
    </row>
    <row r="38" spans="1:9" s="22" customFormat="1">
      <c r="A38" s="28" t="s">
        <v>39</v>
      </c>
      <c r="B38" s="79">
        <v>66953</v>
      </c>
      <c r="C38" s="79">
        <v>63814</v>
      </c>
      <c r="D38" s="79">
        <v>2836</v>
      </c>
      <c r="E38" s="80">
        <v>351</v>
      </c>
      <c r="F38" s="59"/>
      <c r="G38" s="2"/>
      <c r="H38" s="2"/>
      <c r="I38" s="2"/>
    </row>
    <row r="39" spans="1:9" s="22" customFormat="1">
      <c r="A39" s="28" t="s">
        <v>40</v>
      </c>
      <c r="B39" s="79">
        <v>123050</v>
      </c>
      <c r="C39" s="79">
        <v>118410</v>
      </c>
      <c r="D39" s="79">
        <v>3723</v>
      </c>
      <c r="E39" s="80">
        <f>510+407</f>
        <v>917</v>
      </c>
      <c r="F39" s="59"/>
      <c r="G39" s="2"/>
      <c r="H39" s="2"/>
      <c r="I39" s="2"/>
    </row>
    <row r="40" spans="1:9" s="22" customFormat="1" ht="17.25" thickBot="1">
      <c r="A40" s="93" t="s">
        <v>41</v>
      </c>
      <c r="B40" s="94">
        <v>220762</v>
      </c>
      <c r="C40" s="94">
        <v>197932</v>
      </c>
      <c r="D40" s="94">
        <v>24726</v>
      </c>
      <c r="E40" s="95">
        <f>57+159</f>
        <v>216</v>
      </c>
      <c r="F40" s="59"/>
      <c r="G40" s="2"/>
      <c r="H40" s="2"/>
      <c r="I40" s="2"/>
    </row>
    <row r="41" spans="1:9" s="22" customFormat="1" ht="17.25" thickBot="1">
      <c r="A41" s="96" t="s">
        <v>26</v>
      </c>
      <c r="B41" s="97">
        <f>SUM(B36:B40)</f>
        <v>1477616</v>
      </c>
      <c r="C41" s="97">
        <f>SUM(C36:C40)</f>
        <v>1416789</v>
      </c>
      <c r="D41" s="97">
        <f>SUM(D36:D40)</f>
        <v>57536</v>
      </c>
      <c r="E41" s="98">
        <f>SUM(E36:E40)</f>
        <v>1484</v>
      </c>
      <c r="F41" s="8"/>
      <c r="G41" s="2"/>
      <c r="H41" s="2"/>
      <c r="I41" s="2"/>
    </row>
    <row r="42" spans="1:9" s="71" customFormat="1" ht="32.25" thickBot="1">
      <c r="A42" s="100" t="s">
        <v>61</v>
      </c>
      <c r="B42" s="101"/>
      <c r="C42" s="101"/>
      <c r="D42" s="101">
        <f>B40-C40-D40-E40+B38-C38-D38-E38</f>
        <v>-2160</v>
      </c>
      <c r="E42" s="102"/>
      <c r="F42" s="103"/>
    </row>
    <row r="43" spans="1:9">
      <c r="A43" s="29" t="s">
        <v>11</v>
      </c>
    </row>
  </sheetData>
  <mergeCells count="4">
    <mergeCell ref="B34:B35"/>
    <mergeCell ref="A33:E33"/>
    <mergeCell ref="A26:C26"/>
    <mergeCell ref="C34:E34"/>
  </mergeCells>
  <pageMargins left="0.39370078740157483" right="0.31496062992125984" top="0.35433070866141736" bottom="0.35433070866141736" header="0.19685039370078741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2018-02-06T05:01:32Z</cp:lastPrinted>
  <dcterms:created xsi:type="dcterms:W3CDTF">2016-04-22T06:39:22Z</dcterms:created>
  <dcterms:modified xsi:type="dcterms:W3CDTF">2018-03-16T10:14:43Z</dcterms:modified>
</cp:coreProperties>
</file>