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D13"/>
  <c r="E29"/>
  <c r="E44"/>
  <c r="D47"/>
  <c r="E45" l="1"/>
  <c r="B46"/>
  <c r="C46"/>
  <c r="E46"/>
  <c r="E18"/>
  <c r="D33"/>
  <c r="C30"/>
  <c r="C36" s="1"/>
  <c r="A36"/>
  <c r="E23"/>
  <c r="B6"/>
  <c r="D46"/>
  <c r="D29" l="1"/>
  <c r="E17" l="1"/>
  <c r="E16"/>
  <c r="D12"/>
  <c r="D11"/>
  <c r="D15"/>
  <c r="E9"/>
  <c r="D14" l="1"/>
  <c r="B5"/>
  <c r="D35" s="1"/>
  <c r="D18"/>
  <c r="D30" l="1"/>
  <c r="E10" l="1"/>
  <c r="E30" l="1"/>
  <c r="E36" s="1"/>
  <c r="D37" s="1"/>
</calcChain>
</file>

<file path=xl/sharedStrings.xml><?xml version="1.0" encoding="utf-8"?>
<sst xmlns="http://schemas.openxmlformats.org/spreadsheetml/2006/main" count="102" uniqueCount="69">
  <si>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</si>
  <si>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</si>
  <si>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</si>
  <si>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</si>
  <si>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</si>
  <si>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</si>
  <si>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</si>
  <si>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</si>
  <si>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</si>
  <si>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</si>
  <si>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</si>
  <si>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</si>
  <si>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</si>
  <si>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</si>
  <si>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</si>
  <si>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</si>
  <si>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</si>
  <si>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д.13</t>
  </si>
  <si>
    <t>апрель</t>
  </si>
  <si>
    <t>май</t>
  </si>
  <si>
    <t>Остаток средств на конец периода (+ есть средства, -задолженность)</t>
  </si>
  <si>
    <t>август</t>
  </si>
  <si>
    <t>сентябрь</t>
  </si>
  <si>
    <t>единица измерения работы и услуги</t>
  </si>
  <si>
    <t>Стоимость выполненной работы и услуги на 1 кв.м.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</si>
  <si>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</si>
  <si>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</si>
  <si>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</si>
  <si>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руб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</si>
  <si>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</si>
  <si>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</si>
  <si>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</si>
  <si>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</si>
  <si>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</si>
  <si>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Остаток средств на 01/01/2017 г (+ есть средства, -задолженность)</t>
  </si>
  <si>
    <t>руб.</t>
  </si>
  <si>
    <t>Отчет по предоставлению коммунальных услуг по жилым помещениям за 2017 г</t>
  </si>
  <si>
    <t xml:space="preserve">замена кранов ГВС 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</si>
  <si>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</si>
  <si>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</si>
  <si>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</si>
  <si>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</si>
  <si>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</si>
  <si>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</si>
  <si>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</si>
  <si>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7.Работы по ремонту общедомового имущества всего, в т.ч.</t>
  </si>
  <si>
    <t>Финансовый счет дома</t>
  </si>
  <si>
    <t>по индивид. потреблению, руб</t>
  </si>
  <si>
    <t>изготовление и монтаж адресной вывески</t>
  </si>
  <si>
    <t>изготовление и монтаж парапетных листов и закрепление существующих</t>
  </si>
  <si>
    <t>Предоставлено РСО по приборам учета, руб</t>
  </si>
  <si>
    <t>Всего начислено УК Атал</t>
  </si>
  <si>
    <t>ремонт и обследование лифтов, п.1,2</t>
  </si>
  <si>
    <t>работа на общедомовой системе канализации кв.44</t>
  </si>
  <si>
    <t>июнь,сент</t>
  </si>
  <si>
    <t>ремонт стояка отопления, кв.69,41,70</t>
  </si>
  <si>
    <t>ремонт межпанельных швов кв.28,40,79</t>
  </si>
  <si>
    <t>подготовка к отопит.сезону и окраска теплоузлов</t>
  </si>
  <si>
    <t>Приход,руб</t>
  </si>
  <si>
    <t>Расход,руб</t>
  </si>
  <si>
    <t>Начислено собственникам</t>
  </si>
  <si>
    <t>Поверка и обслуживание общедомовых приборов учета</t>
  </si>
  <si>
    <t>ремонт мягкой кровли, кв.78,машинное отделение</t>
  </si>
  <si>
    <t>январь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</si>
  <si>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</si>
  <si>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</si>
  <si>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</si>
  <si>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*электроизмерительные работы</t>
  </si>
  <si>
    <t>ноябрь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</si>
</sst>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1" fontId="3" fillId="0" borderId="14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0" fillId="0" borderId="0" xfId="0" applyFill="1"/>
    <xf numFmtId="0" fontId="8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9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2" fontId="3" fillId="0" borderId="15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7" fillId="2" borderId="1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9" fillId="0" borderId="0" xfId="0" applyFont="1" applyFill="1"/>
    <xf numFmtId="0" fontId="0" fillId="0" borderId="0" xfId="0" applyFont="1" applyFill="1"/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1" fontId="4" fillId="0" borderId="14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10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11" fillId="0" borderId="0" xfId="0" applyFont="1" applyFill="1"/>
    <xf numFmtId="1" fontId="5" fillId="0" borderId="11" xfId="0" applyNumberFormat="1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0" fillId="0" borderId="0" xfId="0" applyFont="1" applyFill="1" applyBorder="1"/>
    <xf numFmtId="0" fontId="6" fillId="2" borderId="29" xfId="0" applyFont="1" applyFill="1" applyBorder="1" applyAlignment="1">
      <alignment vertical="top" wrapText="1"/>
    </xf>
    <xf numFmtId="0" fontId="4" fillId="2" borderId="30" xfId="0" applyFont="1" applyFill="1" applyBorder="1" applyAlignment="1">
      <alignment vertical="top" wrapText="1"/>
    </xf>
    <xf numFmtId="2" fontId="3" fillId="2" borderId="30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wrapText="1"/>
    </xf>
    <xf numFmtId="0" fontId="0" fillId="2" borderId="0" xfId="0" applyFill="1"/>
    <xf numFmtId="164" fontId="4" fillId="0" borderId="1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164" fontId="5" fillId="0" borderId="21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 wrapText="1"/>
    </xf>
    <xf numFmtId="164" fontId="7" fillId="2" borderId="11" xfId="1" applyNumberFormat="1" applyFont="1" applyFill="1" applyBorder="1" applyAlignment="1">
      <alignment vertical="top" wrapText="1"/>
    </xf>
    <xf numFmtId="164" fontId="7" fillId="2" borderId="12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4" fillId="0" borderId="12" xfId="1" applyNumberFormat="1" applyFont="1" applyFill="1" applyBorder="1" applyAlignment="1">
      <alignment vertical="top" wrapText="1"/>
    </xf>
    <xf numFmtId="164" fontId="3" fillId="2" borderId="31" xfId="1" applyNumberFormat="1" applyFont="1" applyFill="1" applyBorder="1" applyAlignment="1">
      <alignment vertical="top" wrapText="1"/>
    </xf>
    <xf numFmtId="164" fontId="4" fillId="0" borderId="8" xfId="1" applyNumberFormat="1" applyFont="1" applyFill="1" applyBorder="1" applyAlignment="1">
      <alignment vertical="top" wrapText="1"/>
    </xf>
    <xf numFmtId="164" fontId="4" fillId="0" borderId="5" xfId="1" applyNumberFormat="1" applyFont="1" applyFill="1" applyBorder="1" applyAlignment="1">
      <alignment vertical="top" wrapText="1"/>
    </xf>
    <xf numFmtId="164" fontId="3" fillId="0" borderId="15" xfId="1" applyNumberFormat="1" applyFont="1" applyFill="1" applyBorder="1" applyAlignment="1">
      <alignment vertical="top" wrapText="1"/>
    </xf>
    <xf numFmtId="0" fontId="3" fillId="0" borderId="32" xfId="0" applyFont="1" applyFill="1" applyBorder="1" applyAlignment="1">
      <alignment vertical="top" wrapText="1"/>
    </xf>
    <xf numFmtId="164" fontId="4" fillId="0" borderId="11" xfId="1" applyNumberFormat="1" applyFont="1" applyFill="1" applyBorder="1" applyAlignment="1">
      <alignment vertical="top"/>
    </xf>
    <xf numFmtId="164" fontId="4" fillId="0" borderId="12" xfId="1" applyNumberFormat="1" applyFont="1" applyFill="1" applyBorder="1" applyAlignment="1">
      <alignment vertical="top"/>
    </xf>
    <xf numFmtId="164" fontId="3" fillId="0" borderId="13" xfId="1" applyNumberFormat="1" applyFont="1" applyFill="1" applyBorder="1" applyAlignment="1">
      <alignment vertical="top"/>
    </xf>
    <xf numFmtId="164" fontId="3" fillId="0" borderId="14" xfId="1" applyNumberFormat="1" applyFont="1" applyFill="1" applyBorder="1" applyAlignment="1">
      <alignment vertical="top"/>
    </xf>
    <xf numFmtId="164" fontId="3" fillId="0" borderId="15" xfId="1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164" fontId="5" fillId="0" borderId="14" xfId="1" applyNumberFormat="1" applyFont="1" applyFill="1" applyBorder="1" applyAlignment="1">
      <alignment vertical="top"/>
    </xf>
    <xf numFmtId="164" fontId="5" fillId="0" borderId="15" xfId="1" applyNumberFormat="1" applyFont="1" applyFill="1" applyBorder="1" applyAlignment="1">
      <alignment vertical="top"/>
    </xf>
    <xf numFmtId="0" fontId="4" fillId="0" borderId="0" xfId="0" applyFont="1" applyFill="1" applyAlignment="1">
      <alignment wrapText="1"/>
    </xf>
    <xf numFmtId="2" fontId="4" fillId="0" borderId="19" xfId="0" applyNumberFormat="1" applyFont="1" applyFill="1" applyBorder="1" applyAlignment="1">
      <alignment vertical="top" wrapText="1"/>
    </xf>
    <xf numFmtId="164" fontId="3" fillId="0" borderId="18" xfId="1" applyNumberFormat="1" applyFont="1" applyFill="1" applyBorder="1" applyAlignment="1">
      <alignment vertical="top" wrapText="1"/>
    </xf>
    <xf numFmtId="164" fontId="5" fillId="0" borderId="22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vertical="top" wrapText="1"/>
    </xf>
    <xf numFmtId="164" fontId="3" fillId="0" borderId="0" xfId="1" applyNumberFormat="1" applyFont="1" applyFill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26" xfId="0" applyNumberFormat="1" applyFont="1" applyFill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16" xfId="0" applyNumberFormat="1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28" workbookViewId="0">
      <selection activeCell="E15" sqref="E15"/>
    </sheetView>
  </sheetViews>
  <sheetFormatPr defaultRowHeight="15.75"/>
  <cols>
    <col min="1" max="1" width="74.42578125" style="7" customWidth="1"/>
    <col min="2" max="2" width="13.5703125" style="7" customWidth="1"/>
    <col min="3" max="3" width="13.7109375" style="7" customWidth="1"/>
    <col min="4" max="4" width="16.140625" style="7" customWidth="1"/>
    <col min="5" max="5" width="14.140625" style="7" customWidth="1"/>
    <col min="6" max="6" width="11.85546875" style="7" bestFit="1" customWidth="1"/>
    <col min="7" max="7" width="9.140625" style="19"/>
  </cols>
  <sheetData>
    <row r="1" spans="1:9" s="21" customFormat="1" ht="31.5">
      <c r="A1" s="45" t="s">
        <v>13</v>
      </c>
      <c r="B1" s="7"/>
      <c r="C1" s="7" t="s">
        <v>32</v>
      </c>
      <c r="D1" s="46" t="s">
        <v>26</v>
      </c>
      <c r="E1" s="46">
        <v>12</v>
      </c>
      <c r="F1" s="7"/>
      <c r="G1" s="40"/>
    </row>
    <row r="2" spans="1:9" s="21" customFormat="1">
      <c r="A2" s="47" t="s">
        <v>17</v>
      </c>
      <c r="B2" s="7"/>
      <c r="C2" s="7"/>
      <c r="D2" s="7"/>
      <c r="E2" s="7"/>
      <c r="F2" s="7"/>
      <c r="G2" s="40"/>
    </row>
    <row r="3" spans="1:9" s="21" customFormat="1">
      <c r="A3" s="7" t="s">
        <v>33</v>
      </c>
      <c r="B3" s="7">
        <v>4795.6499999999996</v>
      </c>
      <c r="C3" s="7"/>
      <c r="D3" s="7"/>
      <c r="E3" s="7"/>
      <c r="F3" s="7"/>
      <c r="G3" s="40"/>
    </row>
    <row r="4" spans="1:9" s="21" customFormat="1">
      <c r="A4" s="7" t="s">
        <v>0</v>
      </c>
      <c r="B4" s="7">
        <v>20.47</v>
      </c>
      <c r="C4" s="7"/>
      <c r="D4" s="7"/>
      <c r="E4" s="7"/>
      <c r="F4" s="7"/>
      <c r="G4" s="40"/>
    </row>
    <row r="5" spans="1:9" s="21" customFormat="1" ht="18" customHeight="1">
      <c r="A5" s="7" t="s">
        <v>27</v>
      </c>
      <c r="B5" s="121">
        <f>B3*B4*E1</f>
        <v>1178003.4659999998</v>
      </c>
      <c r="C5" s="48"/>
      <c r="D5" s="48"/>
      <c r="E5" s="7"/>
      <c r="F5" s="48"/>
      <c r="G5" s="7"/>
    </row>
    <row r="6" spans="1:9" s="21" customFormat="1" ht="31.5">
      <c r="A6" s="7" t="s">
        <v>64</v>
      </c>
      <c r="B6" s="121">
        <f>-49808.44-12866.4</f>
        <v>-62674.840000000004</v>
      </c>
      <c r="C6" s="48"/>
      <c r="D6" s="48"/>
      <c r="E6" s="7"/>
      <c r="F6" s="48"/>
      <c r="G6" s="7"/>
      <c r="H6" s="22"/>
      <c r="I6" s="22"/>
    </row>
    <row r="7" spans="1:9" s="21" customFormat="1" ht="16.5" thickBot="1">
      <c r="A7" s="7" t="s">
        <v>1</v>
      </c>
      <c r="B7" s="7">
        <v>100</v>
      </c>
      <c r="C7" s="7"/>
      <c r="D7" s="7"/>
      <c r="E7" s="7"/>
      <c r="F7" s="48"/>
      <c r="G7" s="116"/>
    </row>
    <row r="8" spans="1:9" s="23" customFormat="1" ht="78.75">
      <c r="A8" s="4" t="s">
        <v>2</v>
      </c>
      <c r="B8" s="6" t="s">
        <v>14</v>
      </c>
      <c r="C8" s="6" t="s">
        <v>23</v>
      </c>
      <c r="D8" s="6" t="s">
        <v>24</v>
      </c>
      <c r="E8" s="5" t="s">
        <v>25</v>
      </c>
      <c r="F8" s="8"/>
      <c r="G8" s="8"/>
    </row>
    <row r="9" spans="1:9" s="21" customFormat="1" ht="15.75" customHeight="1">
      <c r="A9" s="9" t="s">
        <v>3</v>
      </c>
      <c r="B9" s="31" t="s">
        <v>15</v>
      </c>
      <c r="C9" s="68" t="s">
        <v>28</v>
      </c>
      <c r="D9" s="10">
        <v>0.89</v>
      </c>
      <c r="E9" s="99">
        <f>D9*B3*E1</f>
        <v>51217.542000000001</v>
      </c>
      <c r="F9" s="7"/>
      <c r="G9" s="116"/>
    </row>
    <row r="10" spans="1:9" s="21" customFormat="1" ht="47.25">
      <c r="A10" s="9" t="s">
        <v>4</v>
      </c>
      <c r="B10" s="31" t="s">
        <v>15</v>
      </c>
      <c r="C10" s="68" t="s">
        <v>28</v>
      </c>
      <c r="D10" s="10">
        <f>4.63+D11+D12+D13</f>
        <v>6.2696282742346368</v>
      </c>
      <c r="E10" s="99">
        <f>D10*E1*B3</f>
        <v>360803.31400000001</v>
      </c>
      <c r="F10" s="7"/>
      <c r="G10" s="116"/>
    </row>
    <row r="11" spans="1:9" s="21" customFormat="1" ht="15.75" customHeight="1">
      <c r="A11" s="12" t="s">
        <v>5</v>
      </c>
      <c r="B11" s="31"/>
      <c r="C11" s="68" t="s">
        <v>28</v>
      </c>
      <c r="D11" s="10">
        <f>E11/E1/B3</f>
        <v>0</v>
      </c>
      <c r="E11" s="99"/>
      <c r="F11" s="7"/>
      <c r="G11" s="116"/>
    </row>
    <row r="12" spans="1:9" s="21" customFormat="1" ht="15.75" customHeight="1">
      <c r="A12" s="12" t="s">
        <v>6</v>
      </c>
      <c r="B12" s="31" t="s">
        <v>15</v>
      </c>
      <c r="C12" s="68" t="s">
        <v>28</v>
      </c>
      <c r="D12" s="10">
        <f>E12/B3/E1</f>
        <v>1.5343418862232789</v>
      </c>
      <c r="E12" s="99">
        <v>88298</v>
      </c>
      <c r="F12" s="7"/>
      <c r="G12" s="116"/>
    </row>
    <row r="13" spans="1:9" s="21" customFormat="1" ht="15.75" customHeight="1">
      <c r="A13" s="12" t="s">
        <v>67</v>
      </c>
      <c r="B13" s="31" t="s">
        <v>68</v>
      </c>
      <c r="C13" s="68" t="s">
        <v>35</v>
      </c>
      <c r="D13" s="10">
        <f>E13/B3/E1</f>
        <v>0.10528638801135752</v>
      </c>
      <c r="E13" s="99">
        <v>6059</v>
      </c>
      <c r="F13" s="3"/>
      <c r="G13" s="2"/>
    </row>
    <row r="14" spans="1:9" s="21" customFormat="1" ht="47.25">
      <c r="A14" s="9" t="s">
        <v>7</v>
      </c>
      <c r="B14" s="31" t="s">
        <v>15</v>
      </c>
      <c r="C14" s="68" t="s">
        <v>28</v>
      </c>
      <c r="D14" s="10">
        <f>E14/E1/B3</f>
        <v>4.5221363805393082</v>
      </c>
      <c r="E14" s="99">
        <v>260239</v>
      </c>
      <c r="F14" s="7"/>
      <c r="G14" s="116"/>
    </row>
    <row r="15" spans="1:9" s="21" customFormat="1" ht="15.75" customHeight="1">
      <c r="A15" s="9" t="s">
        <v>8</v>
      </c>
      <c r="B15" s="31" t="s">
        <v>15</v>
      </c>
      <c r="C15" s="68" t="s">
        <v>28</v>
      </c>
      <c r="D15" s="10">
        <f>E15/E1/B3</f>
        <v>2.0485057639040938</v>
      </c>
      <c r="E15" s="99">
        <v>117887</v>
      </c>
      <c r="F15" s="7"/>
      <c r="G15" s="116"/>
    </row>
    <row r="16" spans="1:9" s="21" customFormat="1" ht="15.75" customHeight="1">
      <c r="A16" s="9" t="s">
        <v>9</v>
      </c>
      <c r="B16" s="31" t="s">
        <v>15</v>
      </c>
      <c r="C16" s="68" t="s">
        <v>28</v>
      </c>
      <c r="D16" s="10">
        <v>0.56999999999999995</v>
      </c>
      <c r="E16" s="99">
        <f>D16*E1*B3</f>
        <v>32802.245999999999</v>
      </c>
      <c r="F16" s="7"/>
      <c r="G16" s="116"/>
    </row>
    <row r="17" spans="1:10" s="21" customFormat="1" ht="48" thickBot="1">
      <c r="A17" s="13" t="s">
        <v>10</v>
      </c>
      <c r="B17" s="33" t="s">
        <v>15</v>
      </c>
      <c r="C17" s="34" t="s">
        <v>28</v>
      </c>
      <c r="D17" s="15">
        <v>0.49</v>
      </c>
      <c r="E17" s="100">
        <f>D17*E1*B3</f>
        <v>28198.421999999999</v>
      </c>
      <c r="F17" s="7"/>
      <c r="G17" s="116"/>
    </row>
    <row r="18" spans="1:10" s="90" customFormat="1" ht="16.5" thickBot="1">
      <c r="A18" s="85" t="s">
        <v>45</v>
      </c>
      <c r="B18" s="86"/>
      <c r="C18" s="86"/>
      <c r="D18" s="87">
        <f>E18/E1/B3</f>
        <v>2.3227916618880302</v>
      </c>
      <c r="E18" s="101">
        <f>E19+E20+E21+E22+E23+E24+E25+E26+E27+E28</f>
        <v>133671.54999999999</v>
      </c>
      <c r="F18" s="88"/>
      <c r="G18" s="89"/>
    </row>
    <row r="19" spans="1:10" s="24" customFormat="1" ht="15.75" customHeight="1">
      <c r="A19" s="69" t="s">
        <v>48</v>
      </c>
      <c r="B19" s="35" t="s">
        <v>18</v>
      </c>
      <c r="C19" s="70" t="s">
        <v>28</v>
      </c>
      <c r="D19" s="71"/>
      <c r="E19" s="102">
        <v>1980</v>
      </c>
      <c r="F19" s="47"/>
      <c r="G19" s="1"/>
    </row>
    <row r="20" spans="1:10" s="24" customFormat="1" ht="15.75" customHeight="1">
      <c r="A20" s="14" t="s">
        <v>61</v>
      </c>
      <c r="B20" s="31" t="s">
        <v>19</v>
      </c>
      <c r="C20" s="68" t="s">
        <v>28</v>
      </c>
      <c r="D20" s="11"/>
      <c r="E20" s="99">
        <v>7624.2</v>
      </c>
      <c r="F20" s="47"/>
      <c r="G20" s="1"/>
    </row>
    <row r="21" spans="1:10" s="24" customFormat="1" ht="15.75" customHeight="1">
      <c r="A21" s="14" t="s">
        <v>49</v>
      </c>
      <c r="B21" s="31" t="s">
        <v>21</v>
      </c>
      <c r="C21" s="68" t="s">
        <v>28</v>
      </c>
      <c r="D21" s="11"/>
      <c r="E21" s="99">
        <v>40000</v>
      </c>
      <c r="F21" s="47"/>
      <c r="G21" s="1"/>
    </row>
    <row r="22" spans="1:10" s="24" customFormat="1" ht="15.75" customHeight="1">
      <c r="A22" s="14" t="s">
        <v>52</v>
      </c>
      <c r="B22" s="31" t="s">
        <v>22</v>
      </c>
      <c r="C22" s="68" t="s">
        <v>28</v>
      </c>
      <c r="D22" s="11"/>
      <c r="E22" s="99">
        <v>24000</v>
      </c>
      <c r="F22" s="47"/>
      <c r="G22" s="1"/>
    </row>
    <row r="23" spans="1:10" s="24" customFormat="1" ht="15.75" customHeight="1">
      <c r="A23" s="14" t="s">
        <v>55</v>
      </c>
      <c r="B23" s="31" t="s">
        <v>54</v>
      </c>
      <c r="C23" s="68" t="s">
        <v>28</v>
      </c>
      <c r="D23" s="11"/>
      <c r="E23" s="99">
        <f>721.72+552.38+7650.51</f>
        <v>8924.61</v>
      </c>
      <c r="F23" s="47"/>
      <c r="G23" s="1"/>
    </row>
    <row r="24" spans="1:10" s="24" customFormat="1" ht="15.75" customHeight="1">
      <c r="A24" s="14" t="s">
        <v>62</v>
      </c>
      <c r="B24" s="31" t="s">
        <v>21</v>
      </c>
      <c r="C24" s="68" t="s">
        <v>28</v>
      </c>
      <c r="D24" s="11"/>
      <c r="E24" s="99">
        <v>13259.61</v>
      </c>
      <c r="F24" s="47"/>
      <c r="G24" s="1"/>
    </row>
    <row r="25" spans="1:10" s="24" customFormat="1" ht="15.75" customHeight="1">
      <c r="A25" s="14" t="s">
        <v>53</v>
      </c>
      <c r="B25" s="31" t="s">
        <v>22</v>
      </c>
      <c r="C25" s="68" t="s">
        <v>28</v>
      </c>
      <c r="D25" s="11"/>
      <c r="E25" s="99">
        <v>1674.11</v>
      </c>
      <c r="F25" s="47"/>
      <c r="G25" s="1"/>
    </row>
    <row r="26" spans="1:10" s="24" customFormat="1" ht="15.75" customHeight="1">
      <c r="A26" s="14" t="s">
        <v>57</v>
      </c>
      <c r="B26" s="31" t="s">
        <v>22</v>
      </c>
      <c r="C26" s="68" t="s">
        <v>28</v>
      </c>
      <c r="D26" s="11"/>
      <c r="E26" s="99">
        <v>6159.86</v>
      </c>
      <c r="F26" s="47"/>
      <c r="G26" s="1"/>
    </row>
    <row r="27" spans="1:10" s="24" customFormat="1" ht="15.75" customHeight="1">
      <c r="A27" s="14" t="s">
        <v>37</v>
      </c>
      <c r="B27" s="31" t="s">
        <v>63</v>
      </c>
      <c r="C27" s="68" t="s">
        <v>28</v>
      </c>
      <c r="D27" s="10"/>
      <c r="E27" s="99">
        <v>889.16</v>
      </c>
      <c r="F27" s="47"/>
      <c r="G27" s="1"/>
    </row>
    <row r="28" spans="1:10" s="24" customFormat="1" ht="15.75" customHeight="1" thickBot="1">
      <c r="A28" s="72" t="s">
        <v>56</v>
      </c>
      <c r="B28" s="73" t="s">
        <v>22</v>
      </c>
      <c r="C28" s="36" t="s">
        <v>28</v>
      </c>
      <c r="D28" s="37"/>
      <c r="E28" s="103">
        <v>29160</v>
      </c>
      <c r="F28" s="47"/>
      <c r="G28" s="1"/>
    </row>
    <row r="29" spans="1:10" s="30" customFormat="1" ht="32.25" thickBot="1">
      <c r="A29" s="27" t="s">
        <v>38</v>
      </c>
      <c r="B29" s="28"/>
      <c r="C29" s="28" t="s">
        <v>28</v>
      </c>
      <c r="D29" s="117">
        <f>E29/B3/E1</f>
        <v>1.6506278259116769</v>
      </c>
      <c r="E29" s="118">
        <f>D46+D47</f>
        <v>94990</v>
      </c>
      <c r="F29" s="42"/>
      <c r="G29" s="43"/>
      <c r="H29" s="29"/>
      <c r="I29" s="29"/>
      <c r="J29" s="29"/>
    </row>
    <row r="30" spans="1:10" s="21" customFormat="1" ht="16.5" thickBot="1">
      <c r="A30" s="16" t="s">
        <v>11</v>
      </c>
      <c r="B30" s="17"/>
      <c r="C30" s="67" t="str">
        <f>C27</f>
        <v>руб</v>
      </c>
      <c r="D30" s="39">
        <f>D9+D10+D14+D15+D16+D17+D18+D29</f>
        <v>18.763689906477747</v>
      </c>
      <c r="E30" s="104">
        <f>E9+E10+E14+E15+E16+E17+E18+E29</f>
        <v>1079809.074</v>
      </c>
      <c r="F30" s="49"/>
      <c r="G30" s="20"/>
    </row>
    <row r="31" spans="1:10" s="30" customFormat="1" ht="16.5" thickBot="1">
      <c r="A31" s="127" t="s">
        <v>46</v>
      </c>
      <c r="B31" s="128"/>
      <c r="C31" s="128"/>
      <c r="D31" s="61" t="s">
        <v>58</v>
      </c>
      <c r="E31" s="62" t="s">
        <v>59</v>
      </c>
      <c r="F31" s="63"/>
      <c r="G31" s="42"/>
      <c r="H31" s="64"/>
      <c r="I31" s="29"/>
      <c r="J31" s="29"/>
    </row>
    <row r="32" spans="1:10" s="76" customFormat="1" ht="18" customHeight="1">
      <c r="A32" s="50" t="s">
        <v>34</v>
      </c>
      <c r="B32" s="38"/>
      <c r="C32" s="74" t="s">
        <v>35</v>
      </c>
      <c r="D32" s="93"/>
      <c r="E32" s="119">
        <v>-20394</v>
      </c>
      <c r="F32" s="51"/>
      <c r="G32" s="75"/>
    </row>
    <row r="33" spans="1:10" s="76" customFormat="1">
      <c r="A33" s="12" t="s">
        <v>16</v>
      </c>
      <c r="B33" s="32"/>
      <c r="C33" s="77" t="s">
        <v>35</v>
      </c>
      <c r="D33" s="120">
        <f>1480*E1</f>
        <v>17760</v>
      </c>
      <c r="E33" s="94"/>
      <c r="F33" s="51"/>
      <c r="G33" s="75"/>
    </row>
    <row r="34" spans="1:10" s="76" customFormat="1" ht="31.5">
      <c r="A34" s="12" t="s">
        <v>31</v>
      </c>
      <c r="B34" s="32"/>
      <c r="C34" s="77" t="s">
        <v>35</v>
      </c>
      <c r="D34" s="120">
        <v>2398</v>
      </c>
      <c r="E34" s="94"/>
      <c r="F34" s="51"/>
      <c r="G34" s="75"/>
    </row>
    <row r="35" spans="1:10" s="79" customFormat="1" ht="15.75" customHeight="1">
      <c r="A35" s="12" t="s">
        <v>60</v>
      </c>
      <c r="B35" s="32"/>
      <c r="C35" s="77" t="s">
        <v>35</v>
      </c>
      <c r="D35" s="120">
        <f>B5+B6</f>
        <v>1115328.6259999997</v>
      </c>
      <c r="E35" s="94"/>
      <c r="F35" s="52"/>
      <c r="G35" s="78"/>
    </row>
    <row r="36" spans="1:10" s="79" customFormat="1" ht="15.75" customHeight="1">
      <c r="A36" s="65" t="str">
        <f>A30</f>
        <v>итого расходы</v>
      </c>
      <c r="B36" s="66"/>
      <c r="C36" s="80" t="str">
        <f>C30</f>
        <v>руб</v>
      </c>
      <c r="D36" s="95"/>
      <c r="E36" s="96">
        <f>E30</f>
        <v>1079809.074</v>
      </c>
      <c r="F36" s="52"/>
      <c r="G36" s="78"/>
    </row>
    <row r="37" spans="1:10" s="84" customFormat="1" ht="15.75" customHeight="1">
      <c r="A37" s="53" t="s">
        <v>20</v>
      </c>
      <c r="B37" s="41"/>
      <c r="C37" s="81" t="s">
        <v>35</v>
      </c>
      <c r="D37" s="97">
        <f>E32+D33+D34+D35-E36</f>
        <v>35283.551999999676</v>
      </c>
      <c r="E37" s="98"/>
      <c r="F37" s="54"/>
      <c r="G37" s="82"/>
      <c r="H37" s="83"/>
      <c r="I37" s="83"/>
      <c r="J37" s="83"/>
    </row>
    <row r="38" spans="1:10" s="21" customFormat="1" ht="15.75" customHeight="1" thickBot="1">
      <c r="A38" s="124" t="s">
        <v>36</v>
      </c>
      <c r="B38" s="125"/>
      <c r="C38" s="125"/>
      <c r="D38" s="125"/>
      <c r="E38" s="126"/>
      <c r="F38" s="55"/>
      <c r="G38" s="40"/>
    </row>
    <row r="39" spans="1:10" s="60" customFormat="1" ht="15.75" customHeight="1">
      <c r="A39" s="44" t="s">
        <v>29</v>
      </c>
      <c r="B39" s="122" t="s">
        <v>50</v>
      </c>
      <c r="C39" s="129" t="s">
        <v>51</v>
      </c>
      <c r="D39" s="130"/>
      <c r="E39" s="131"/>
      <c r="F39" s="3"/>
      <c r="G39" s="59"/>
      <c r="H39" s="59"/>
      <c r="I39" s="59"/>
    </row>
    <row r="40" spans="1:10" s="60" customFormat="1" ht="65.25" customHeight="1">
      <c r="A40" s="9"/>
      <c r="B40" s="123"/>
      <c r="C40" s="111" t="s">
        <v>47</v>
      </c>
      <c r="D40" s="111" t="s">
        <v>39</v>
      </c>
      <c r="E40" s="112" t="s">
        <v>65</v>
      </c>
      <c r="F40" s="3"/>
      <c r="G40" s="59"/>
      <c r="H40" s="59"/>
      <c r="I40" s="59"/>
    </row>
    <row r="41" spans="1:10" s="21" customFormat="1">
      <c r="A41" s="25" t="s">
        <v>40</v>
      </c>
      <c r="B41" s="91">
        <v>1144991</v>
      </c>
      <c r="C41" s="91">
        <v>1145084</v>
      </c>
      <c r="D41" s="91"/>
      <c r="E41" s="92"/>
      <c r="F41" s="56"/>
      <c r="G41" s="40"/>
    </row>
    <row r="42" spans="1:10" s="21" customFormat="1">
      <c r="A42" s="25" t="s">
        <v>41</v>
      </c>
      <c r="B42" s="91">
        <v>497446</v>
      </c>
      <c r="C42" s="91">
        <v>454769</v>
      </c>
      <c r="D42" s="91">
        <v>35452</v>
      </c>
      <c r="E42" s="92"/>
      <c r="F42" s="56"/>
      <c r="G42" s="40"/>
    </row>
    <row r="43" spans="1:10" s="21" customFormat="1">
      <c r="A43" s="25" t="s">
        <v>42</v>
      </c>
      <c r="B43" s="91">
        <v>83560</v>
      </c>
      <c r="C43" s="91">
        <v>78637</v>
      </c>
      <c r="D43" s="91">
        <v>4308</v>
      </c>
      <c r="E43" s="92">
        <v>652</v>
      </c>
      <c r="F43" s="56"/>
      <c r="G43" s="40"/>
    </row>
    <row r="44" spans="1:10" s="21" customFormat="1">
      <c r="A44" s="25" t="s">
        <v>43</v>
      </c>
      <c r="B44" s="91">
        <v>153849</v>
      </c>
      <c r="C44" s="91">
        <v>146340</v>
      </c>
      <c r="D44" s="91">
        <v>5480</v>
      </c>
      <c r="E44" s="92">
        <f>1273+756</f>
        <v>2029</v>
      </c>
      <c r="F44" s="56"/>
      <c r="G44" s="40"/>
    </row>
    <row r="45" spans="1:10" s="21" customFormat="1" ht="16.5" thickBot="1">
      <c r="A45" s="26" t="s">
        <v>44</v>
      </c>
      <c r="B45" s="106">
        <v>360109</v>
      </c>
      <c r="C45" s="106">
        <v>310086</v>
      </c>
      <c r="D45" s="106">
        <v>50760</v>
      </c>
      <c r="E45" s="107">
        <f>194+42</f>
        <v>236</v>
      </c>
      <c r="F45" s="56"/>
      <c r="G45" s="40"/>
    </row>
    <row r="46" spans="1:10" s="21" customFormat="1" ht="16.5" thickBot="1">
      <c r="A46" s="105" t="s">
        <v>30</v>
      </c>
      <c r="B46" s="108">
        <f>SUM(B41:B45)</f>
        <v>2239955</v>
      </c>
      <c r="C46" s="109">
        <f>SUM(C41:C45)</f>
        <v>2134916</v>
      </c>
      <c r="D46" s="109">
        <f>SUM(D41:D45)</f>
        <v>96000</v>
      </c>
      <c r="E46" s="110">
        <f>SUM(E41:E45)</f>
        <v>2917</v>
      </c>
      <c r="F46" s="7"/>
      <c r="G46" s="40"/>
    </row>
    <row r="47" spans="1:10" s="76" customFormat="1" ht="32.25" thickBot="1">
      <c r="A47" s="113" t="s">
        <v>66</v>
      </c>
      <c r="B47" s="114"/>
      <c r="C47" s="114"/>
      <c r="D47" s="114">
        <f>B45-C45-D45-E45+B43-C43-D43-E43</f>
        <v>-1010</v>
      </c>
      <c r="E47" s="115"/>
      <c r="F47" s="51"/>
    </row>
    <row r="48" spans="1:10" s="21" customFormat="1">
      <c r="A48" s="18" t="s">
        <v>12</v>
      </c>
      <c r="B48" s="18"/>
      <c r="C48" s="57"/>
      <c r="D48" s="58"/>
      <c r="E48" s="18"/>
      <c r="F48" s="7"/>
      <c r="G48" s="40"/>
    </row>
    <row r="49" spans="1:7" s="21" customFormat="1">
      <c r="A49" s="7"/>
      <c r="B49" s="7"/>
      <c r="C49" s="7"/>
      <c r="D49" s="7"/>
      <c r="E49" s="7"/>
      <c r="F49" s="7"/>
      <c r="G49" s="40"/>
    </row>
  </sheetData>
  <mergeCells count="4">
    <mergeCell ref="B39:B40"/>
    <mergeCell ref="A38:E38"/>
    <mergeCell ref="A31:C31"/>
    <mergeCell ref="C39:E39"/>
  </mergeCells>
  <pageMargins left="0.31496062992125984" right="0.31496062992125984" top="0.35433070866141736" bottom="0.35433070866141736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2018-02-06T06:55:24Z</cp:lastPrinted>
  <dcterms:created xsi:type="dcterms:W3CDTF">2016-04-22T06:39:22Z</dcterms:created>
  <dcterms:modified xsi:type="dcterms:W3CDTF">2018-03-16T10:18:37Z</dcterms:modified>
</cp:coreProperties>
</file>