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10" i="1"/>
  <c r="D14"/>
  <c r="E30"/>
  <c r="E45"/>
  <c r="D48"/>
  <c r="E46"/>
  <c r="B47"/>
  <c r="C47"/>
  <c r="E47"/>
  <c r="E19"/>
  <c r="E27"/>
  <c r="D34"/>
  <c r="C37"/>
  <c r="A37"/>
  <c r="E26"/>
  <c r="E22"/>
  <c r="E23" l="1"/>
  <c r="B6"/>
  <c r="D47" l="1"/>
  <c r="D30" s="1"/>
  <c r="D12" l="1"/>
  <c r="E9"/>
  <c r="D11"/>
  <c r="E18"/>
  <c r="E17"/>
  <c r="D16"/>
  <c r="D13"/>
  <c r="D15" l="1"/>
  <c r="B5"/>
  <c r="D36" s="1"/>
  <c r="D19" l="1"/>
  <c r="D31" s="1"/>
  <c r="E10"/>
  <c r="E31" l="1"/>
  <c r="E37" s="1"/>
  <c r="D38" s="1"/>
</calcChain>
</file>

<file path=xl/sharedStrings.xml><?xml version="1.0" encoding="utf-8"?>
<sst xmlns="http://schemas.openxmlformats.org/spreadsheetml/2006/main" count="105" uniqueCount="71">
  <si>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</si>
  <si>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</si>
  <si>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</si>
  <si>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</si>
  <si>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</si>
  <si>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</si>
  <si>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</si>
  <si>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</si>
  <si>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</si>
  <si>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</si>
  <si>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</si>
  <si>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</si>
  <si>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</si>
  <si>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</si>
  <si>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</si>
  <si>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</si>
  <si>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</si>
  <si>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</si>
  <si>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д.17</t>
  </si>
  <si>
    <t>май</t>
  </si>
  <si>
    <t>Остаток средств на конец периода (+ есть средства, -задолженность)</t>
  </si>
  <si>
    <t>июль</t>
  </si>
  <si>
    <t>сентябрь</t>
  </si>
  <si>
    <t>октябрь</t>
  </si>
  <si>
    <t>единица измерения работы и услуги</t>
  </si>
  <si>
    <t>Цена выполненной работы и услуги в руб.</t>
  </si>
  <si>
    <t>руб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</si>
  <si>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</si>
  <si>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</si>
  <si>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</si>
  <si>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</si>
  <si>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</si>
  <si>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</si>
  <si>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Площадь дома на 01/01/2017 г, м2</t>
  </si>
  <si>
    <t>2017г</t>
  </si>
  <si>
    <t>руб.</t>
  </si>
  <si>
    <t>Отчет по предоставлению коммунальных услуг по жилым помещениям за 2017 г</t>
  </si>
  <si>
    <t>8. Расходы на коммунальные услуги потребляемые в целях содержания общего имущества дома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</si>
  <si>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</si>
  <si>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</si>
  <si>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</si>
  <si>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</si>
  <si>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</si>
  <si>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</si>
  <si>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7.Работы по ремонту общедомового имущества всего, в т.ч.</t>
  </si>
  <si>
    <t>Финансовый счет дома</t>
  </si>
  <si>
    <t>по индивид. потреблению, руб</t>
  </si>
  <si>
    <t>замена стояка канализации кв 66,70,54</t>
  </si>
  <si>
    <t>апр,июнь</t>
  </si>
  <si>
    <t>июнь,июль</t>
  </si>
  <si>
    <t>ремонт кровли, кв.70,35,36</t>
  </si>
  <si>
    <t>услуги экскаватора- погрузчика</t>
  </si>
  <si>
    <t>замена трубы канализации с подвала до уличного колодца</t>
  </si>
  <si>
    <t>Предоставлено РСО по приборам учета, руб</t>
  </si>
  <si>
    <t>Всего начислено УК Атал</t>
  </si>
  <si>
    <t>июнь,июль, сент</t>
  </si>
  <si>
    <t>смена стояка отопления, кв.28,18,63,52</t>
  </si>
  <si>
    <t>подготовка к отопит.сезону и окраска теплоузлов</t>
  </si>
  <si>
    <t>ремонт мягкой кровли балконных козырьков,кв.36</t>
  </si>
  <si>
    <t>Приход,руб</t>
  </si>
  <si>
    <t>Расход,руб</t>
  </si>
  <si>
    <t>Остаток средств на 01/01/2017 г при 100 % оплате собственниками (+ есть средства, -задолженность)</t>
  </si>
  <si>
    <t>Начислено собственникам</t>
  </si>
  <si>
    <t>ремонт межпанельных швов кв.58</t>
  </si>
  <si>
    <t>май, июль</t>
  </si>
  <si>
    <t>замена стояка ГВС, кв.5,1,67</t>
  </si>
  <si>
    <t>Поверка и обслуживание общедомовых приборов учета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</si>
  <si>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</si>
  <si>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</si>
  <si>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</si>
  <si>
    <t>*электроизмерительные работы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</si>
</sst>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6" fillId="0" borderId="2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0" fontId="2" fillId="0" borderId="0" xfId="0" applyFont="1" applyFill="1" applyBorder="1"/>
    <xf numFmtId="0" fontId="7" fillId="0" borderId="1" xfId="0" applyFont="1" applyFill="1" applyBorder="1" applyAlignment="1">
      <alignment vertical="top" wrapText="1"/>
    </xf>
    <xf numFmtId="0" fontId="7" fillId="0" borderId="15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1" fontId="5" fillId="0" borderId="12" xfId="0" applyNumberFormat="1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center" vertical="top" wrapText="1"/>
    </xf>
    <xf numFmtId="2" fontId="5" fillId="0" borderId="13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9" fillId="2" borderId="8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2" fontId="5" fillId="2" borderId="5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2" fontId="5" fillId="0" borderId="0" xfId="0" applyNumberFormat="1" applyFont="1" applyFill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1" fontId="6" fillId="0" borderId="0" xfId="0" applyNumberFormat="1" applyFont="1" applyFill="1" applyAlignment="1">
      <alignment vertical="top"/>
    </xf>
    <xf numFmtId="0" fontId="6" fillId="0" borderId="0" xfId="0" applyFont="1" applyFill="1" applyBorder="1" applyAlignment="1">
      <alignment horizontal="center" vertical="top" wrapText="1"/>
    </xf>
    <xf numFmtId="1" fontId="6" fillId="0" borderId="0" xfId="0" applyNumberFormat="1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0" fontId="0" fillId="0" borderId="0" xfId="0" applyFont="1" applyFill="1"/>
    <xf numFmtId="0" fontId="5" fillId="2" borderId="1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2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/>
    </xf>
    <xf numFmtId="0" fontId="7" fillId="0" borderId="7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15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7" fillId="0" borderId="1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0" fontId="14" fillId="0" borderId="0" xfId="0" applyFont="1" applyFill="1"/>
    <xf numFmtId="0" fontId="7" fillId="0" borderId="8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12" fillId="0" borderId="0" xfId="0" applyFont="1" applyFill="1" applyBorder="1"/>
    <xf numFmtId="0" fontId="6" fillId="0" borderId="11" xfId="0" applyFont="1" applyFill="1" applyBorder="1" applyAlignment="1">
      <alignment vertical="top" wrapText="1"/>
    </xf>
    <xf numFmtId="164" fontId="6" fillId="0" borderId="1" xfId="1" applyNumberFormat="1" applyFont="1" applyFill="1" applyBorder="1" applyAlignment="1">
      <alignment vertical="top"/>
    </xf>
    <xf numFmtId="164" fontId="6" fillId="0" borderId="3" xfId="1" applyNumberFormat="1" applyFont="1" applyFill="1" applyBorder="1" applyAlignment="1">
      <alignment vertical="top"/>
    </xf>
    <xf numFmtId="164" fontId="7" fillId="0" borderId="16" xfId="1" applyNumberFormat="1" applyFont="1" applyFill="1" applyBorder="1" applyAlignment="1">
      <alignment vertical="top" wrapText="1"/>
    </xf>
    <xf numFmtId="164" fontId="7" fillId="0" borderId="3" xfId="1" applyNumberFormat="1" applyFont="1" applyFill="1" applyBorder="1" applyAlignment="1">
      <alignment vertical="top" wrapText="1"/>
    </xf>
    <xf numFmtId="164" fontId="7" fillId="0" borderId="8" xfId="1" applyNumberFormat="1" applyFont="1" applyFill="1" applyBorder="1" applyAlignment="1">
      <alignment vertical="top" wrapText="1"/>
    </xf>
    <xf numFmtId="164" fontId="7" fillId="0" borderId="9" xfId="1" applyNumberFormat="1" applyFont="1" applyFill="1" applyBorder="1" applyAlignment="1">
      <alignment vertical="top" wrapText="1"/>
    </xf>
    <xf numFmtId="164" fontId="9" fillId="2" borderId="8" xfId="1" applyNumberFormat="1" applyFont="1" applyFill="1" applyBorder="1" applyAlignment="1">
      <alignment vertical="top" wrapText="1"/>
    </xf>
    <xf numFmtId="164" fontId="9" fillId="2" borderId="9" xfId="1" applyNumberFormat="1" applyFont="1" applyFill="1" applyBorder="1" applyAlignment="1">
      <alignment vertical="top" wrapText="1"/>
    </xf>
    <xf numFmtId="164" fontId="6" fillId="0" borderId="3" xfId="1" applyNumberFormat="1" applyFont="1" applyFill="1" applyBorder="1" applyAlignment="1">
      <alignment vertical="top" wrapText="1"/>
    </xf>
    <xf numFmtId="164" fontId="6" fillId="0" borderId="9" xfId="1" applyNumberFormat="1" applyFont="1" applyFill="1" applyBorder="1" applyAlignment="1">
      <alignment vertical="top" wrapText="1"/>
    </xf>
    <xf numFmtId="164" fontId="5" fillId="2" borderId="6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>
      <alignment vertical="top" wrapText="1"/>
    </xf>
    <xf numFmtId="164" fontId="5" fillId="0" borderId="9" xfId="1" applyNumberFormat="1" applyFont="1" applyFill="1" applyBorder="1" applyAlignment="1">
      <alignment vertical="top" wrapText="1"/>
    </xf>
    <xf numFmtId="164" fontId="5" fillId="0" borderId="13" xfId="1" applyNumberFormat="1" applyFont="1" applyFill="1" applyBorder="1" applyAlignment="1">
      <alignment vertical="top" wrapText="1"/>
    </xf>
    <xf numFmtId="0" fontId="6" fillId="0" borderId="7" xfId="0" applyNumberFormat="1" applyFont="1" applyFill="1" applyBorder="1" applyAlignment="1">
      <alignment vertical="top" wrapText="1"/>
    </xf>
    <xf numFmtId="164" fontId="6" fillId="0" borderId="8" xfId="1" applyNumberFormat="1" applyFont="1" applyFill="1" applyBorder="1" applyAlignment="1">
      <alignment vertical="top"/>
    </xf>
    <xf numFmtId="164" fontId="6" fillId="0" borderId="9" xfId="1" applyNumberFormat="1" applyFont="1" applyFill="1" applyBorder="1" applyAlignment="1">
      <alignment vertical="top"/>
    </xf>
    <xf numFmtId="164" fontId="5" fillId="0" borderId="12" xfId="1" applyNumberFormat="1" applyFont="1" applyFill="1" applyBorder="1" applyAlignment="1">
      <alignment vertical="top"/>
    </xf>
    <xf numFmtId="164" fontId="5" fillId="0" borderId="13" xfId="1" applyNumberFormat="1" applyFont="1" applyFill="1" applyBorder="1" applyAlignment="1">
      <alignment vertical="top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vertical="top" wrapText="1"/>
    </xf>
    <xf numFmtId="164" fontId="7" fillId="0" borderId="12" xfId="1" applyNumberFormat="1" applyFont="1" applyFill="1" applyBorder="1" applyAlignment="1">
      <alignment vertical="top"/>
    </xf>
    <xf numFmtId="164" fontId="7" fillId="0" borderId="13" xfId="1" applyNumberFormat="1" applyFont="1" applyFill="1" applyBorder="1" applyAlignment="1">
      <alignment vertical="top"/>
    </xf>
    <xf numFmtId="164" fontId="7" fillId="0" borderId="15" xfId="1" applyNumberFormat="1" applyFont="1" applyFill="1" applyBorder="1" applyAlignment="1">
      <alignment vertical="top" wrapText="1"/>
    </xf>
    <xf numFmtId="164" fontId="7" fillId="0" borderId="1" xfId="1" applyNumberFormat="1" applyFont="1" applyFill="1" applyBorder="1" applyAlignment="1">
      <alignment vertical="top" wrapText="1"/>
    </xf>
    <xf numFmtId="2" fontId="6" fillId="0" borderId="12" xfId="0" applyNumberFormat="1" applyFont="1" applyFill="1" applyBorder="1" applyAlignment="1">
      <alignment vertical="top" wrapText="1"/>
    </xf>
    <xf numFmtId="164" fontId="5" fillId="0" borderId="0" xfId="1" applyNumberFormat="1" applyFont="1" applyFill="1" applyAlignment="1">
      <alignment horizontal="right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20" xfId="0" applyNumberFormat="1" applyFont="1" applyFill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6" fillId="0" borderId="10" xfId="0" applyNumberFormat="1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1"/>
  <sheetViews>
    <sheetView tabSelected="1" topLeftCell="A31" workbookViewId="0">
      <selection activeCell="E16" sqref="E16"/>
    </sheetView>
  </sheetViews>
  <sheetFormatPr defaultRowHeight="16.5"/>
  <cols>
    <col min="1" max="1" width="73.85546875" style="9" customWidth="1"/>
    <col min="2" max="2" width="17.140625" style="9" customWidth="1"/>
    <col min="3" max="3" width="13.5703125" style="9" customWidth="1"/>
    <col min="4" max="4" width="15.140625" style="9" customWidth="1"/>
    <col min="5" max="5" width="15.85546875" style="9" customWidth="1"/>
    <col min="6" max="6" width="9.85546875" style="9" bestFit="1" customWidth="1"/>
    <col min="7" max="7" width="9.140625" style="62"/>
    <col min="8" max="9" width="9.140625" style="1"/>
    <col min="10" max="14" width="9.140625" style="2"/>
  </cols>
  <sheetData>
    <row r="1" spans="1:14" s="25" customFormat="1" ht="31.5">
      <c r="A1" s="46" t="s">
        <v>14</v>
      </c>
      <c r="B1" s="9"/>
      <c r="C1" s="9" t="s">
        <v>34</v>
      </c>
      <c r="D1" s="47" t="s">
        <v>27</v>
      </c>
      <c r="E1" s="47">
        <v>12</v>
      </c>
      <c r="F1" s="9"/>
      <c r="G1" s="9"/>
      <c r="H1" s="23"/>
      <c r="I1" s="23"/>
      <c r="J1" s="24"/>
      <c r="K1" s="24"/>
      <c r="L1" s="24"/>
      <c r="M1" s="24"/>
      <c r="N1" s="24"/>
    </row>
    <row r="2" spans="1:14" s="25" customFormat="1">
      <c r="A2" s="48" t="s">
        <v>18</v>
      </c>
      <c r="B2" s="9"/>
      <c r="C2" s="9"/>
      <c r="D2" s="9"/>
      <c r="E2" s="9"/>
      <c r="F2" s="9"/>
      <c r="G2" s="9"/>
      <c r="H2" s="23"/>
      <c r="I2" s="23"/>
      <c r="J2" s="24"/>
      <c r="K2" s="24"/>
      <c r="L2" s="24"/>
      <c r="M2" s="24"/>
      <c r="N2" s="24"/>
    </row>
    <row r="3" spans="1:14" s="25" customFormat="1">
      <c r="A3" s="9" t="s">
        <v>33</v>
      </c>
      <c r="B3" s="9">
        <v>3871</v>
      </c>
      <c r="C3" s="9"/>
      <c r="D3" s="9"/>
      <c r="E3" s="9"/>
      <c r="F3" s="9"/>
      <c r="G3" s="9"/>
      <c r="H3" s="23"/>
      <c r="I3" s="23"/>
      <c r="J3" s="24"/>
      <c r="K3" s="24"/>
      <c r="L3" s="24"/>
      <c r="M3" s="24"/>
      <c r="N3" s="24"/>
    </row>
    <row r="4" spans="1:14" s="25" customFormat="1">
      <c r="A4" s="9" t="s">
        <v>0</v>
      </c>
      <c r="B4" s="9">
        <v>20.32</v>
      </c>
      <c r="C4" s="9"/>
      <c r="D4" s="9"/>
      <c r="E4" s="9"/>
      <c r="F4" s="9"/>
      <c r="G4" s="9"/>
      <c r="H4" s="23"/>
      <c r="I4" s="23"/>
      <c r="J4" s="24"/>
      <c r="K4" s="24"/>
      <c r="L4" s="24"/>
      <c r="M4" s="24"/>
      <c r="N4" s="24"/>
    </row>
    <row r="5" spans="1:14" s="25" customFormat="1">
      <c r="A5" s="9" t="s">
        <v>28</v>
      </c>
      <c r="B5" s="112">
        <f>B3*B4*E1</f>
        <v>943904.64</v>
      </c>
      <c r="C5" s="50"/>
      <c r="D5" s="50"/>
      <c r="E5" s="9"/>
      <c r="F5" s="50"/>
      <c r="G5" s="9"/>
      <c r="H5" s="23"/>
      <c r="I5" s="23"/>
      <c r="J5" s="24"/>
      <c r="K5" s="24"/>
      <c r="L5" s="24"/>
      <c r="M5" s="24"/>
      <c r="N5" s="24"/>
    </row>
    <row r="6" spans="1:14" s="25" customFormat="1" ht="31.5">
      <c r="A6" s="9" t="s">
        <v>67</v>
      </c>
      <c r="B6" s="112">
        <f>-34822.22-10919.53</f>
        <v>-45741.75</v>
      </c>
      <c r="C6" s="50"/>
      <c r="D6" s="50"/>
      <c r="E6" s="9"/>
      <c r="F6" s="50"/>
      <c r="G6" s="9"/>
      <c r="H6" s="23"/>
      <c r="I6" s="23"/>
    </row>
    <row r="7" spans="1:14" s="25" customFormat="1" ht="17.25" thickBot="1">
      <c r="A7" s="9" t="s">
        <v>1</v>
      </c>
      <c r="B7" s="9">
        <v>99.87</v>
      </c>
      <c r="C7" s="9"/>
      <c r="D7" s="9"/>
      <c r="E7" s="9"/>
      <c r="F7" s="50"/>
      <c r="G7" s="9"/>
      <c r="H7" s="23"/>
      <c r="I7" s="23"/>
      <c r="J7" s="24"/>
      <c r="K7" s="24"/>
      <c r="L7" s="24"/>
      <c r="M7" s="24"/>
      <c r="N7" s="24"/>
    </row>
    <row r="8" spans="1:14" s="28" customFormat="1" ht="63">
      <c r="A8" s="6" t="s">
        <v>2</v>
      </c>
      <c r="B8" s="8" t="s">
        <v>15</v>
      </c>
      <c r="C8" s="8" t="s">
        <v>24</v>
      </c>
      <c r="D8" s="8" t="s">
        <v>29</v>
      </c>
      <c r="E8" s="7" t="s">
        <v>25</v>
      </c>
      <c r="F8" s="10"/>
      <c r="G8" s="10"/>
      <c r="H8" s="26"/>
      <c r="I8" s="26"/>
      <c r="J8" s="27"/>
      <c r="K8" s="27"/>
      <c r="L8" s="27"/>
      <c r="M8" s="27"/>
      <c r="N8" s="27"/>
    </row>
    <row r="9" spans="1:14" s="25" customFormat="1" ht="15.75" customHeight="1">
      <c r="A9" s="11" t="s">
        <v>3</v>
      </c>
      <c r="B9" s="17" t="s">
        <v>16</v>
      </c>
      <c r="C9" s="63" t="s">
        <v>26</v>
      </c>
      <c r="D9" s="12">
        <v>0.89</v>
      </c>
      <c r="E9" s="93">
        <f>D9*B3*E1</f>
        <v>41342.28</v>
      </c>
      <c r="F9" s="9"/>
      <c r="G9" s="9"/>
      <c r="H9" s="23"/>
      <c r="I9" s="23"/>
      <c r="J9" s="24"/>
      <c r="K9" s="24"/>
      <c r="L9" s="24"/>
      <c r="M9" s="24"/>
      <c r="N9" s="24"/>
    </row>
    <row r="10" spans="1:14" s="25" customFormat="1" ht="47.25">
      <c r="A10" s="11" t="s">
        <v>4</v>
      </c>
      <c r="B10" s="17" t="s">
        <v>16</v>
      </c>
      <c r="C10" s="63" t="s">
        <v>26</v>
      </c>
      <c r="D10" s="12">
        <f>4.63+D11+D12+D13+D14</f>
        <v>6.7643322138982169</v>
      </c>
      <c r="E10" s="93">
        <f>D10*B3*E1</f>
        <v>314216.75999999995</v>
      </c>
      <c r="F10" s="9"/>
      <c r="G10" s="9"/>
      <c r="H10" s="23"/>
      <c r="I10" s="23"/>
      <c r="J10" s="24"/>
      <c r="K10" s="24"/>
      <c r="L10" s="24"/>
      <c r="M10" s="24"/>
      <c r="N10" s="24"/>
    </row>
    <row r="11" spans="1:14" s="25" customFormat="1" ht="15.75" customHeight="1">
      <c r="A11" s="14" t="s">
        <v>5</v>
      </c>
      <c r="B11" s="17"/>
      <c r="C11" s="63" t="s">
        <v>26</v>
      </c>
      <c r="D11" s="12">
        <f>E11/E1/B3</f>
        <v>9.0415913200723327E-2</v>
      </c>
      <c r="E11" s="93">
        <v>4200</v>
      </c>
      <c r="F11" s="9"/>
      <c r="G11" s="9"/>
      <c r="H11" s="23"/>
      <c r="I11" s="23"/>
      <c r="J11" s="24"/>
      <c r="K11" s="24"/>
      <c r="L11" s="24"/>
      <c r="M11" s="24"/>
      <c r="N11" s="24"/>
    </row>
    <row r="12" spans="1:14" s="25" customFormat="1" ht="15.75" customHeight="1">
      <c r="A12" s="14" t="s">
        <v>6</v>
      </c>
      <c r="B12" s="17"/>
      <c r="C12" s="63" t="s">
        <v>26</v>
      </c>
      <c r="D12" s="12">
        <f>E12/E1/B3</f>
        <v>8.611039352449841E-4</v>
      </c>
      <c r="E12" s="93">
        <v>40</v>
      </c>
      <c r="F12" s="9"/>
      <c r="G12" s="9"/>
      <c r="H12" s="23"/>
      <c r="I12" s="23"/>
      <c r="J12" s="24"/>
      <c r="K12" s="24"/>
      <c r="L12" s="24"/>
      <c r="M12" s="24"/>
      <c r="N12" s="24"/>
    </row>
    <row r="13" spans="1:14" s="25" customFormat="1" ht="15.75" customHeight="1">
      <c r="A13" s="14" t="s">
        <v>7</v>
      </c>
      <c r="B13" s="17" t="s">
        <v>16</v>
      </c>
      <c r="C13" s="63" t="s">
        <v>26</v>
      </c>
      <c r="D13" s="12">
        <f>E13/B3/E1</f>
        <v>1.9621329544476016</v>
      </c>
      <c r="E13" s="93">
        <v>91145</v>
      </c>
      <c r="F13" s="9"/>
      <c r="G13" s="9"/>
      <c r="H13" s="23"/>
      <c r="I13" s="23"/>
      <c r="J13" s="24"/>
      <c r="K13" s="24"/>
      <c r="L13" s="24"/>
      <c r="M13" s="24"/>
      <c r="N13" s="24"/>
    </row>
    <row r="14" spans="1:14" s="25" customFormat="1" ht="15.75" customHeight="1">
      <c r="A14" s="14" t="s">
        <v>70</v>
      </c>
      <c r="B14" s="17" t="s">
        <v>23</v>
      </c>
      <c r="C14" s="63" t="s">
        <v>35</v>
      </c>
      <c r="D14" s="12">
        <f>E14/E1/B3</f>
        <v>8.0922242314647383E-2</v>
      </c>
      <c r="E14" s="93">
        <v>3759</v>
      </c>
      <c r="F14" s="5"/>
      <c r="G14" s="4"/>
    </row>
    <row r="15" spans="1:14" s="25" customFormat="1" ht="47.25">
      <c r="A15" s="11" t="s">
        <v>8</v>
      </c>
      <c r="B15" s="17" t="s">
        <v>16</v>
      </c>
      <c r="C15" s="63" t="s">
        <v>26</v>
      </c>
      <c r="D15" s="12">
        <f>E15/E1/B3</f>
        <v>4.0189658141737707</v>
      </c>
      <c r="E15" s="93">
        <v>186689</v>
      </c>
      <c r="F15" s="9"/>
      <c r="G15" s="9"/>
      <c r="H15" s="23"/>
      <c r="I15" s="23"/>
      <c r="J15" s="24"/>
      <c r="K15" s="24"/>
      <c r="L15" s="24"/>
      <c r="M15" s="24"/>
      <c r="N15" s="24"/>
    </row>
    <row r="16" spans="1:14" s="25" customFormat="1" ht="15.75" customHeight="1">
      <c r="A16" s="11" t="s">
        <v>9</v>
      </c>
      <c r="B16" s="17" t="s">
        <v>16</v>
      </c>
      <c r="C16" s="63" t="s">
        <v>26</v>
      </c>
      <c r="D16" s="12">
        <f>E16/E1/B3</f>
        <v>2.5378239903556357</v>
      </c>
      <c r="E16" s="93">
        <v>117887</v>
      </c>
      <c r="F16" s="9"/>
      <c r="G16" s="9"/>
      <c r="H16" s="23"/>
      <c r="I16" s="23"/>
      <c r="J16" s="24"/>
      <c r="K16" s="24"/>
      <c r="L16" s="24"/>
      <c r="M16" s="24"/>
      <c r="N16" s="24"/>
    </row>
    <row r="17" spans="1:14" s="25" customFormat="1" ht="15.75" customHeight="1">
      <c r="A17" s="11" t="s">
        <v>10</v>
      </c>
      <c r="B17" s="17" t="s">
        <v>16</v>
      </c>
      <c r="C17" s="63" t="s">
        <v>26</v>
      </c>
      <c r="D17" s="12">
        <v>0.56999999999999995</v>
      </c>
      <c r="E17" s="93">
        <f>D17*E1*B3</f>
        <v>26477.64</v>
      </c>
      <c r="F17" s="9"/>
      <c r="G17" s="9"/>
      <c r="H17" s="23"/>
      <c r="I17" s="23"/>
      <c r="J17" s="24"/>
      <c r="K17" s="24"/>
      <c r="L17" s="24"/>
      <c r="M17" s="24"/>
      <c r="N17" s="24"/>
    </row>
    <row r="18" spans="1:14" s="25" customFormat="1" ht="48" thickBot="1">
      <c r="A18" s="15" t="s">
        <v>11</v>
      </c>
      <c r="B18" s="20" t="s">
        <v>16</v>
      </c>
      <c r="C18" s="21" t="s">
        <v>26</v>
      </c>
      <c r="D18" s="22">
        <v>0.49</v>
      </c>
      <c r="E18" s="94">
        <f>D18*E1*B3</f>
        <v>22761.48</v>
      </c>
      <c r="F18" s="9"/>
      <c r="G18" s="9"/>
      <c r="H18" s="23"/>
      <c r="I18" s="23"/>
      <c r="J18" s="24"/>
      <c r="K18" s="24"/>
      <c r="L18" s="24"/>
      <c r="M18" s="24"/>
      <c r="N18" s="24"/>
    </row>
    <row r="19" spans="1:14" s="25" customFormat="1">
      <c r="A19" s="42" t="s">
        <v>44</v>
      </c>
      <c r="B19" s="43"/>
      <c r="C19" s="43"/>
      <c r="D19" s="44">
        <f>E19/E1/B3</f>
        <v>1.3736960733660553</v>
      </c>
      <c r="E19" s="95">
        <f>E20+E21+E22+E23+E24+E25+E26+E27+E28+E29</f>
        <v>63810.93</v>
      </c>
      <c r="F19" s="9"/>
      <c r="G19" s="9"/>
      <c r="H19" s="23"/>
      <c r="I19" s="23"/>
      <c r="J19" s="24"/>
      <c r="K19" s="24"/>
      <c r="L19" s="24"/>
      <c r="M19" s="24"/>
      <c r="N19" s="24"/>
    </row>
    <row r="20" spans="1:14" s="30" customFormat="1" ht="15.75" customHeight="1">
      <c r="A20" s="16" t="s">
        <v>57</v>
      </c>
      <c r="B20" s="17" t="s">
        <v>22</v>
      </c>
      <c r="C20" s="63" t="s">
        <v>26</v>
      </c>
      <c r="D20" s="13"/>
      <c r="E20" s="96">
        <v>4640.07</v>
      </c>
      <c r="F20" s="48"/>
      <c r="G20" s="48"/>
      <c r="H20" s="3"/>
      <c r="I20" s="3"/>
      <c r="J20" s="29"/>
      <c r="K20" s="29"/>
      <c r="L20" s="29"/>
      <c r="M20" s="29"/>
      <c r="N20" s="29"/>
    </row>
    <row r="21" spans="1:14" s="30" customFormat="1" ht="15.75" customHeight="1">
      <c r="A21" s="16" t="s">
        <v>63</v>
      </c>
      <c r="B21" s="17" t="s">
        <v>23</v>
      </c>
      <c r="C21" s="63" t="s">
        <v>26</v>
      </c>
      <c r="D21" s="13"/>
      <c r="E21" s="96">
        <v>2520</v>
      </c>
      <c r="F21" s="48"/>
      <c r="G21" s="48"/>
      <c r="H21" s="3"/>
      <c r="I21" s="3"/>
      <c r="J21" s="29"/>
      <c r="K21" s="29"/>
      <c r="L21" s="29"/>
      <c r="M21" s="29"/>
      <c r="N21" s="29"/>
    </row>
    <row r="22" spans="1:14" s="30" customFormat="1" ht="15.75" customHeight="1">
      <c r="A22" s="16" t="s">
        <v>50</v>
      </c>
      <c r="B22" s="17" t="s">
        <v>49</v>
      </c>
      <c r="C22" s="63" t="s">
        <v>26</v>
      </c>
      <c r="D22" s="13"/>
      <c r="E22" s="96">
        <f>16948.78+6934.66</f>
        <v>23883.439999999999</v>
      </c>
      <c r="F22" s="48"/>
      <c r="G22" s="48"/>
      <c r="H22" s="3"/>
      <c r="I22" s="3"/>
      <c r="J22" s="29"/>
      <c r="K22" s="29"/>
      <c r="L22" s="29"/>
      <c r="M22" s="29"/>
      <c r="N22" s="29"/>
    </row>
    <row r="23" spans="1:14" s="30" customFormat="1" ht="15.75" customHeight="1">
      <c r="A23" s="16" t="s">
        <v>47</v>
      </c>
      <c r="B23" s="17" t="s">
        <v>48</v>
      </c>
      <c r="C23" s="63" t="s">
        <v>26</v>
      </c>
      <c r="D23" s="12"/>
      <c r="E23" s="96">
        <f>885.11+2650.23</f>
        <v>3535.34</v>
      </c>
      <c r="F23" s="48"/>
      <c r="G23" s="48"/>
      <c r="H23" s="3"/>
      <c r="I23" s="3"/>
      <c r="J23" s="29"/>
      <c r="K23" s="29"/>
      <c r="L23" s="29"/>
      <c r="M23" s="29"/>
      <c r="N23" s="29"/>
    </row>
    <row r="24" spans="1:14" s="30" customFormat="1" ht="15.75" customHeight="1">
      <c r="A24" s="16" t="s">
        <v>52</v>
      </c>
      <c r="B24" s="17" t="s">
        <v>21</v>
      </c>
      <c r="C24" s="63" t="s">
        <v>26</v>
      </c>
      <c r="D24" s="13"/>
      <c r="E24" s="96">
        <v>6651.01</v>
      </c>
      <c r="F24" s="48"/>
      <c r="G24" s="48"/>
      <c r="H24" s="3"/>
      <c r="I24" s="3"/>
      <c r="J24" s="29"/>
      <c r="K24" s="29"/>
      <c r="L24" s="29"/>
      <c r="M24" s="29"/>
      <c r="N24" s="29"/>
    </row>
    <row r="25" spans="1:14" s="30" customFormat="1" ht="15.75" customHeight="1">
      <c r="A25" s="16" t="s">
        <v>51</v>
      </c>
      <c r="B25" s="17" t="s">
        <v>21</v>
      </c>
      <c r="C25" s="63" t="s">
        <v>26</v>
      </c>
      <c r="D25" s="13"/>
      <c r="E25" s="96">
        <v>2700</v>
      </c>
      <c r="F25" s="48"/>
      <c r="G25" s="48"/>
      <c r="H25" s="3"/>
      <c r="I25" s="3"/>
      <c r="J25" s="29"/>
      <c r="K25" s="29"/>
      <c r="L25" s="29"/>
      <c r="M25" s="29"/>
      <c r="N25" s="29"/>
    </row>
    <row r="26" spans="1:14" s="30" customFormat="1" ht="15.75" customHeight="1">
      <c r="A26" s="16" t="s">
        <v>56</v>
      </c>
      <c r="B26" s="17" t="s">
        <v>55</v>
      </c>
      <c r="C26" s="63" t="s">
        <v>26</v>
      </c>
      <c r="D26" s="12"/>
      <c r="E26" s="96">
        <f>1827.24+1266.66+1744.51+908.75+806.45</f>
        <v>6553.61</v>
      </c>
      <c r="F26" s="48"/>
      <c r="G26" s="48"/>
      <c r="H26" s="3"/>
      <c r="I26" s="3"/>
      <c r="J26" s="29"/>
      <c r="K26" s="29"/>
      <c r="L26" s="29"/>
      <c r="M26" s="29"/>
      <c r="N26" s="29"/>
    </row>
    <row r="27" spans="1:14" s="30" customFormat="1" ht="15.75" customHeight="1">
      <c r="A27" s="16" t="s">
        <v>65</v>
      </c>
      <c r="B27" s="17" t="s">
        <v>64</v>
      </c>
      <c r="C27" s="63" t="s">
        <v>26</v>
      </c>
      <c r="D27" s="12"/>
      <c r="E27" s="96">
        <f>2080.74+1132.93+1049.59</f>
        <v>4263.26</v>
      </c>
      <c r="F27" s="48"/>
      <c r="G27" s="48"/>
      <c r="H27" s="3"/>
      <c r="I27" s="3"/>
      <c r="J27" s="29"/>
      <c r="K27" s="29"/>
      <c r="L27" s="29"/>
      <c r="M27" s="29"/>
      <c r="N27" s="29"/>
    </row>
    <row r="28" spans="1:14" s="30" customFormat="1" ht="15.75" customHeight="1">
      <c r="A28" s="16" t="s">
        <v>58</v>
      </c>
      <c r="B28" s="17" t="s">
        <v>22</v>
      </c>
      <c r="C28" s="63" t="s">
        <v>26</v>
      </c>
      <c r="D28" s="12"/>
      <c r="E28" s="96">
        <v>1440</v>
      </c>
      <c r="F28" s="48"/>
      <c r="G28" s="48"/>
      <c r="H28" s="3"/>
      <c r="I28" s="3"/>
      <c r="J28" s="29"/>
      <c r="K28" s="29"/>
      <c r="L28" s="29"/>
      <c r="M28" s="29"/>
      <c r="N28" s="29"/>
    </row>
    <row r="29" spans="1:14" s="30" customFormat="1" ht="15.75" customHeight="1" thickBot="1">
      <c r="A29" s="19" t="s">
        <v>66</v>
      </c>
      <c r="B29" s="20" t="s">
        <v>19</v>
      </c>
      <c r="C29" s="21" t="s">
        <v>26</v>
      </c>
      <c r="D29" s="22"/>
      <c r="E29" s="97">
        <v>7624.2</v>
      </c>
      <c r="F29" s="48"/>
      <c r="G29" s="48"/>
      <c r="H29" s="3"/>
      <c r="I29" s="3"/>
      <c r="J29" s="29"/>
      <c r="K29" s="29"/>
      <c r="L29" s="29"/>
      <c r="M29" s="29"/>
      <c r="N29" s="29"/>
    </row>
    <row r="30" spans="1:14" s="33" customFormat="1" ht="32.25" thickBot="1">
      <c r="A30" s="84" t="s">
        <v>37</v>
      </c>
      <c r="B30" s="38"/>
      <c r="C30" s="38" t="s">
        <v>26</v>
      </c>
      <c r="D30" s="111">
        <f>E30/E1/B3</f>
        <v>1.4181090157582019</v>
      </c>
      <c r="E30" s="98">
        <f>D47+D48</f>
        <v>65874</v>
      </c>
      <c r="F30" s="40"/>
      <c r="G30" s="40"/>
      <c r="H30" s="32"/>
      <c r="I30" s="32"/>
      <c r="J30" s="32"/>
    </row>
    <row r="31" spans="1:14" s="25" customFormat="1" ht="17.25" thickBot="1">
      <c r="A31" s="36" t="s">
        <v>12</v>
      </c>
      <c r="B31" s="37"/>
      <c r="C31" s="38" t="s">
        <v>26</v>
      </c>
      <c r="D31" s="39">
        <f>D9+D10+D15+D16+D17+D18+D19+D30</f>
        <v>18.062927107551879</v>
      </c>
      <c r="E31" s="98">
        <f>E9+E10+E15+E16+E17+E18+E19+E30</f>
        <v>839059.09</v>
      </c>
      <c r="F31" s="51"/>
      <c r="G31" s="49"/>
      <c r="H31" s="23"/>
      <c r="I31" s="23"/>
      <c r="J31" s="24"/>
      <c r="K31" s="24"/>
      <c r="L31" s="24"/>
      <c r="M31" s="24"/>
      <c r="N31" s="24"/>
    </row>
    <row r="32" spans="1:14" s="33" customFormat="1" thickBot="1">
      <c r="A32" s="118" t="s">
        <v>45</v>
      </c>
      <c r="B32" s="119"/>
      <c r="C32" s="119"/>
      <c r="D32" s="66" t="s">
        <v>59</v>
      </c>
      <c r="E32" s="67" t="s">
        <v>60</v>
      </c>
      <c r="F32" s="68"/>
      <c r="G32" s="40"/>
      <c r="H32" s="69"/>
      <c r="I32" s="32"/>
      <c r="J32" s="32"/>
    </row>
    <row r="33" spans="1:14" s="75" customFormat="1" ht="33" customHeight="1">
      <c r="A33" s="52" t="s">
        <v>61</v>
      </c>
      <c r="B33" s="35"/>
      <c r="C33" s="72" t="s">
        <v>35</v>
      </c>
      <c r="D33" s="109">
        <v>8695</v>
      </c>
      <c r="E33" s="87"/>
      <c r="F33" s="53"/>
      <c r="G33" s="53"/>
      <c r="H33" s="73"/>
      <c r="I33" s="73"/>
      <c r="J33" s="74"/>
      <c r="K33" s="74"/>
      <c r="L33" s="74"/>
      <c r="M33" s="74"/>
      <c r="N33" s="74"/>
    </row>
    <row r="34" spans="1:14" s="75" customFormat="1" ht="15.75" customHeight="1">
      <c r="A34" s="14" t="s">
        <v>17</v>
      </c>
      <c r="B34" s="34"/>
      <c r="C34" s="76" t="s">
        <v>35</v>
      </c>
      <c r="D34" s="110">
        <f>1230*E1</f>
        <v>14760</v>
      </c>
      <c r="E34" s="88"/>
      <c r="F34" s="53"/>
      <c r="G34" s="53"/>
      <c r="H34" s="73"/>
      <c r="I34" s="73"/>
      <c r="J34" s="74"/>
      <c r="K34" s="74"/>
      <c r="L34" s="74"/>
      <c r="M34" s="74"/>
      <c r="N34" s="74"/>
    </row>
    <row r="35" spans="1:14" s="75" customFormat="1" ht="31.5">
      <c r="A35" s="14" t="s">
        <v>32</v>
      </c>
      <c r="B35" s="34"/>
      <c r="C35" s="76" t="s">
        <v>35</v>
      </c>
      <c r="D35" s="110">
        <v>12535</v>
      </c>
      <c r="E35" s="88"/>
      <c r="F35" s="54"/>
      <c r="G35" s="53"/>
      <c r="H35" s="73"/>
      <c r="I35" s="73"/>
      <c r="J35" s="74"/>
      <c r="K35" s="74"/>
      <c r="L35" s="74"/>
      <c r="M35" s="74"/>
      <c r="N35" s="74"/>
    </row>
    <row r="36" spans="1:14" s="79" customFormat="1" ht="15.75" customHeight="1">
      <c r="A36" s="14" t="s">
        <v>62</v>
      </c>
      <c r="B36" s="34"/>
      <c r="C36" s="76" t="s">
        <v>35</v>
      </c>
      <c r="D36" s="110">
        <f>B5+B6</f>
        <v>898162.89</v>
      </c>
      <c r="E36" s="88"/>
      <c r="F36" s="55"/>
      <c r="G36" s="55"/>
      <c r="H36" s="77"/>
      <c r="I36" s="77"/>
      <c r="J36" s="78"/>
      <c r="K36" s="78"/>
      <c r="L36" s="78"/>
      <c r="M36" s="78"/>
      <c r="N36" s="78"/>
    </row>
    <row r="37" spans="1:14" s="79" customFormat="1" ht="15.75" customHeight="1">
      <c r="A37" s="70" t="str">
        <f>A31</f>
        <v>итого расходы</v>
      </c>
      <c r="B37" s="71"/>
      <c r="C37" s="80" t="str">
        <f>C31</f>
        <v>руб</v>
      </c>
      <c r="D37" s="89"/>
      <c r="E37" s="90">
        <f>E31</f>
        <v>839059.09</v>
      </c>
      <c r="F37" s="55"/>
      <c r="G37" s="55"/>
      <c r="H37" s="77"/>
      <c r="I37" s="77"/>
      <c r="J37" s="78"/>
      <c r="K37" s="78"/>
      <c r="L37" s="78"/>
      <c r="M37" s="78"/>
      <c r="N37" s="78"/>
    </row>
    <row r="38" spans="1:14" s="83" customFormat="1" ht="15.75" customHeight="1">
      <c r="A38" s="56" t="s">
        <v>20</v>
      </c>
      <c r="B38" s="41"/>
      <c r="C38" s="81" t="s">
        <v>35</v>
      </c>
      <c r="D38" s="91">
        <f>D33+D34+D35+D36-E37</f>
        <v>95093.800000000047</v>
      </c>
      <c r="E38" s="92"/>
      <c r="F38" s="57"/>
      <c r="G38" s="57"/>
      <c r="H38" s="82"/>
      <c r="I38" s="82"/>
      <c r="J38" s="82"/>
    </row>
    <row r="39" spans="1:14" s="25" customFormat="1" ht="15.75" customHeight="1" thickBot="1">
      <c r="A39" s="115" t="s">
        <v>36</v>
      </c>
      <c r="B39" s="116"/>
      <c r="C39" s="116"/>
      <c r="D39" s="116"/>
      <c r="E39" s="117"/>
      <c r="F39" s="58"/>
      <c r="G39" s="9"/>
      <c r="H39" s="23"/>
      <c r="I39" s="23"/>
      <c r="J39" s="24"/>
      <c r="K39" s="24"/>
      <c r="L39" s="24"/>
      <c r="M39" s="24"/>
      <c r="N39" s="24"/>
    </row>
    <row r="40" spans="1:14" s="65" customFormat="1" ht="15.75" customHeight="1">
      <c r="A40" s="45" t="s">
        <v>30</v>
      </c>
      <c r="B40" s="113" t="s">
        <v>53</v>
      </c>
      <c r="C40" s="120" t="s">
        <v>54</v>
      </c>
      <c r="D40" s="121"/>
      <c r="E40" s="122"/>
      <c r="F40" s="5"/>
      <c r="G40" s="4"/>
      <c r="H40" s="64"/>
      <c r="I40" s="64"/>
    </row>
    <row r="41" spans="1:14" s="65" customFormat="1" ht="61.5" customHeight="1">
      <c r="A41" s="11"/>
      <c r="B41" s="114"/>
      <c r="C41" s="104" t="s">
        <v>46</v>
      </c>
      <c r="D41" s="104" t="s">
        <v>38</v>
      </c>
      <c r="E41" s="105" t="s">
        <v>68</v>
      </c>
      <c r="F41" s="5"/>
      <c r="G41" s="4"/>
      <c r="H41" s="64"/>
      <c r="I41" s="64"/>
    </row>
    <row r="42" spans="1:14" s="25" customFormat="1" ht="15.75" customHeight="1">
      <c r="A42" s="31" t="s">
        <v>39</v>
      </c>
      <c r="B42" s="85">
        <v>934953</v>
      </c>
      <c r="C42" s="85">
        <v>935038</v>
      </c>
      <c r="D42" s="85"/>
      <c r="E42" s="86"/>
      <c r="F42" s="59"/>
      <c r="G42" s="9"/>
      <c r="H42" s="23"/>
      <c r="I42" s="23"/>
      <c r="J42" s="24"/>
      <c r="K42" s="24"/>
      <c r="L42" s="24"/>
      <c r="M42" s="24"/>
      <c r="N42" s="24"/>
    </row>
    <row r="43" spans="1:14" s="25" customFormat="1" ht="15.75" customHeight="1">
      <c r="A43" s="31" t="s">
        <v>40</v>
      </c>
      <c r="B43" s="85">
        <v>460595</v>
      </c>
      <c r="C43" s="85">
        <v>427801</v>
      </c>
      <c r="D43" s="85">
        <v>29450</v>
      </c>
      <c r="E43" s="86"/>
      <c r="F43" s="59"/>
      <c r="G43" s="9"/>
      <c r="H43" s="23"/>
      <c r="I43" s="23"/>
      <c r="J43" s="24"/>
      <c r="K43" s="24"/>
      <c r="L43" s="24"/>
      <c r="M43" s="24"/>
      <c r="N43" s="24"/>
    </row>
    <row r="44" spans="1:14" s="25" customFormat="1" ht="15.75" customHeight="1">
      <c r="A44" s="31" t="s">
        <v>41</v>
      </c>
      <c r="B44" s="85">
        <v>94006</v>
      </c>
      <c r="C44" s="85">
        <v>90246</v>
      </c>
      <c r="D44" s="85">
        <v>3362</v>
      </c>
      <c r="E44" s="86">
        <v>515</v>
      </c>
      <c r="F44" s="59"/>
      <c r="G44" s="9"/>
      <c r="H44" s="23"/>
      <c r="I44" s="23"/>
      <c r="J44" s="24"/>
      <c r="K44" s="24"/>
      <c r="L44" s="24"/>
      <c r="M44" s="24"/>
      <c r="N44" s="24"/>
    </row>
    <row r="45" spans="1:14" s="25" customFormat="1" ht="15.75" customHeight="1">
      <c r="A45" s="31" t="s">
        <v>42</v>
      </c>
      <c r="B45" s="85">
        <v>162388</v>
      </c>
      <c r="C45" s="85">
        <v>156509</v>
      </c>
      <c r="D45" s="85">
        <v>4187</v>
      </c>
      <c r="E45" s="86">
        <f>1095+597</f>
        <v>1692</v>
      </c>
      <c r="F45" s="59"/>
      <c r="G45" s="9"/>
      <c r="H45" s="23"/>
      <c r="I45" s="23"/>
      <c r="J45" s="24"/>
      <c r="K45" s="24"/>
      <c r="L45" s="24"/>
      <c r="M45" s="24"/>
      <c r="N45" s="24"/>
    </row>
    <row r="46" spans="1:14" s="25" customFormat="1" ht="15.75" customHeight="1" thickBot="1">
      <c r="A46" s="99" t="s">
        <v>43</v>
      </c>
      <c r="B46" s="100">
        <v>346374</v>
      </c>
      <c r="C46" s="100">
        <v>317218</v>
      </c>
      <c r="D46" s="100">
        <v>30688</v>
      </c>
      <c r="E46" s="101">
        <f>104+60</f>
        <v>164</v>
      </c>
      <c r="F46" s="59"/>
      <c r="G46" s="9"/>
      <c r="H46" s="23"/>
      <c r="I46" s="23"/>
      <c r="J46" s="24"/>
      <c r="K46" s="24"/>
      <c r="L46" s="24"/>
      <c r="M46" s="24"/>
      <c r="N46" s="24"/>
    </row>
    <row r="47" spans="1:14" s="25" customFormat="1" ht="15.75" customHeight="1" thickBot="1">
      <c r="A47" s="36" t="s">
        <v>31</v>
      </c>
      <c r="B47" s="102">
        <f>SUM(B42:B46)</f>
        <v>1998316</v>
      </c>
      <c r="C47" s="102">
        <f>SUM(C42:C46)</f>
        <v>1926812</v>
      </c>
      <c r="D47" s="102">
        <f>SUM(D42:D46)</f>
        <v>67687</v>
      </c>
      <c r="E47" s="103">
        <f>SUM(E42:E46)</f>
        <v>2371</v>
      </c>
      <c r="F47" s="9"/>
      <c r="G47" s="9"/>
      <c r="H47" s="23"/>
      <c r="I47" s="23"/>
      <c r="J47" s="24"/>
      <c r="K47" s="24"/>
      <c r="L47" s="24"/>
      <c r="M47" s="24"/>
      <c r="N47" s="24"/>
    </row>
    <row r="48" spans="1:14" s="75" customFormat="1" ht="32.25" thickBot="1">
      <c r="A48" s="106" t="s">
        <v>69</v>
      </c>
      <c r="B48" s="107"/>
      <c r="C48" s="107"/>
      <c r="D48" s="107">
        <f>B46-C46-D46-E46+B44-C44-D44-E44+B45-C45-D45-E45</f>
        <v>-1813</v>
      </c>
      <c r="E48" s="108"/>
      <c r="F48" s="53"/>
    </row>
    <row r="49" spans="1:14" s="25" customFormat="1">
      <c r="A49" s="18" t="s">
        <v>13</v>
      </c>
      <c r="B49" s="18"/>
      <c r="C49" s="60"/>
      <c r="D49" s="61"/>
      <c r="E49" s="18"/>
      <c r="F49" s="9"/>
      <c r="G49" s="9"/>
      <c r="H49" s="23"/>
      <c r="I49" s="23"/>
      <c r="J49" s="24"/>
      <c r="K49" s="24"/>
      <c r="L49" s="24"/>
      <c r="M49" s="24"/>
      <c r="N49" s="24"/>
    </row>
    <row r="50" spans="1:14" s="25" customFormat="1">
      <c r="A50" s="9"/>
      <c r="B50" s="9"/>
      <c r="C50" s="9"/>
      <c r="D50" s="9"/>
      <c r="E50" s="9"/>
      <c r="F50" s="9"/>
      <c r="G50" s="9"/>
      <c r="H50" s="23"/>
      <c r="I50" s="23"/>
      <c r="J50" s="24"/>
      <c r="K50" s="24"/>
      <c r="L50" s="24"/>
      <c r="M50" s="24"/>
      <c r="N50" s="24"/>
    </row>
    <row r="51" spans="1:14" s="25" customFormat="1">
      <c r="A51" s="9"/>
      <c r="B51" s="9"/>
      <c r="C51" s="9"/>
      <c r="D51" s="9"/>
      <c r="E51" s="9"/>
      <c r="F51" s="9"/>
      <c r="G51" s="9"/>
      <c r="H51" s="23"/>
      <c r="I51" s="23"/>
      <c r="J51" s="24"/>
      <c r="K51" s="24"/>
      <c r="L51" s="24"/>
      <c r="M51" s="24"/>
      <c r="N51" s="24"/>
    </row>
  </sheetData>
  <mergeCells count="4">
    <mergeCell ref="B40:B41"/>
    <mergeCell ref="A39:E39"/>
    <mergeCell ref="A32:C32"/>
    <mergeCell ref="C40:E40"/>
  </mergeCells>
  <pageMargins left="0.31496062992125984" right="0.31496062992125984" top="0.35433070866141736" bottom="0.35433070866141736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2018-02-06T07:12:24Z</cp:lastPrinted>
  <dcterms:created xsi:type="dcterms:W3CDTF">2016-04-22T06:39:22Z</dcterms:created>
  <dcterms:modified xsi:type="dcterms:W3CDTF">2018-03-16T10:21:24Z</dcterms:modified>
</cp:coreProperties>
</file>