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5" i="1"/>
  <c r="D10"/>
  <c r="E28"/>
  <c r="D46"/>
  <c r="E43" l="1"/>
  <c r="E44"/>
  <c r="B45"/>
  <c r="C45"/>
  <c r="E45"/>
  <c r="E18"/>
  <c r="C35" l="1"/>
  <c r="A35"/>
  <c r="D32"/>
  <c r="B6"/>
  <c r="D45"/>
  <c r="D28" s="1"/>
  <c r="D14" l="1"/>
  <c r="D12"/>
  <c r="D11"/>
  <c r="E9"/>
  <c r="D13"/>
  <c r="D15"/>
  <c r="E16"/>
  <c r="E17"/>
  <c r="B5"/>
  <c r="D34" s="1"/>
  <c r="D18" l="1"/>
  <c r="D29" l="1"/>
  <c r="E10"/>
  <c r="E29" s="1"/>
  <c r="E35" s="1"/>
  <c r="D36" s="1"/>
</calcChain>
</file>

<file path=xl/sharedStrings.xml><?xml version="1.0" encoding="utf-8"?>
<sst xmlns="http://schemas.openxmlformats.org/spreadsheetml/2006/main" count="99" uniqueCount="69">
  <si>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</si>
  <si>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</si>
  <si>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</si>
  <si>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</si>
  <si>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</si>
  <si>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</si>
  <si>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</si>
  <si>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</si>
  <si>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</si>
  <si>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</si>
  <si>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</si>
  <si>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</si>
  <si>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</si>
  <si>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</si>
  <si>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</si>
  <si>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</si>
  <si>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</si>
  <si>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</si>
  <si>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</t>
  </si>
  <si>
    <t>май</t>
  </si>
  <si>
    <t>июнь</t>
  </si>
  <si>
    <t>Остаток средств на конец периода (+ есть средства, -задолженность)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</si>
  <si>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</si>
  <si>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</si>
  <si>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</si>
  <si>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</si>
  <si>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</si>
  <si>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</si>
  <si>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</si>
  <si>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</si>
  <si>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ноябрь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</si>
  <si>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</si>
  <si>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</si>
  <si>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</si>
  <si>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</si>
  <si>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</si>
  <si>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</si>
  <si>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</si>
  <si>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</si>
  <si>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</si>
  <si>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</si>
  <si>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</si>
  <si>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</si>
  <si>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</si>
  <si>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</si>
  <si>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</si>
  <si>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</si>
  <si>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</si>
  <si>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замена стояка канализации, кв.48,52</t>
  </si>
  <si>
    <t>ремонт кровли, кв.39,40</t>
  </si>
  <si>
    <t>установка отсекающих задвижек в теплоузлах</t>
  </si>
  <si>
    <t>июль</t>
  </si>
  <si>
    <t>ремонт и обследование лифтов п. 1,2</t>
  </si>
  <si>
    <t>август</t>
  </si>
  <si>
    <t>Предоставлено РСО по приборам учета, руб</t>
  </si>
  <si>
    <t>Всего начислено УК Атал</t>
  </si>
  <si>
    <t>ремонт межпанельных швов кв.30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</si>
  <si>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</si>
  <si>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</si>
  <si>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</si>
  <si>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</si>
  <si>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мягкой кровли балконных козырьков кв.77,80</t>
  </si>
  <si>
    <t>Поверка и обслуживание общедомовых приборов учета</t>
  </si>
  <si>
    <t>ремонт плиток при входе в подъезд 1</t>
  </si>
  <si>
    <t>подготовка и окраска теплоузлов</t>
  </si>
  <si>
    <t>декабрь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</si>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</sst>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1" fontId="6" fillId="0" borderId="8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1" fontId="6" fillId="0" borderId="12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2" fontId="5" fillId="0" borderId="1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8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7" fillId="0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16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8" xfId="1" applyNumberFormat="1" applyFont="1" applyFill="1" applyBorder="1" applyAlignment="1">
      <alignment vertical="top" wrapText="1"/>
    </xf>
    <xf numFmtId="164" fontId="7" fillId="0" borderId="9" xfId="1" applyNumberFormat="1" applyFont="1" applyFill="1" applyBorder="1" applyAlignment="1">
      <alignment vertical="top" wrapText="1"/>
    </xf>
    <xf numFmtId="164" fontId="9" fillId="2" borderId="8" xfId="1" applyNumberFormat="1" applyFont="1" applyFill="1" applyBorder="1" applyAlignment="1">
      <alignment vertical="top" wrapText="1"/>
    </xf>
    <xf numFmtId="164" fontId="9" fillId="2" borderId="9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9" xfId="1" applyNumberFormat="1" applyFont="1" applyFill="1" applyBorder="1" applyAlignment="1">
      <alignment vertical="top" wrapText="1"/>
    </xf>
    <xf numFmtId="164" fontId="5" fillId="2" borderId="6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9" xfId="1" applyNumberFormat="1" applyFont="1" applyFill="1" applyBorder="1" applyAlignment="1">
      <alignment vertical="top" wrapText="1"/>
    </xf>
    <xf numFmtId="164" fontId="5" fillId="0" borderId="13" xfId="1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164" fontId="6" fillId="0" borderId="8" xfId="1" applyNumberFormat="1" applyFont="1" applyFill="1" applyBorder="1" applyAlignment="1">
      <alignment vertical="top"/>
    </xf>
    <xf numFmtId="164" fontId="6" fillId="0" borderId="9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5" fillId="0" borderId="13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/>
    </xf>
    <xf numFmtId="164" fontId="7" fillId="0" borderId="13" xfId="1" applyNumberFormat="1" applyFont="1" applyFill="1" applyBorder="1" applyAlignment="1">
      <alignment vertical="top"/>
    </xf>
    <xf numFmtId="2" fontId="6" fillId="0" borderId="12" xfId="0" applyNumberFormat="1" applyFont="1" applyFill="1" applyBorder="1" applyAlignment="1">
      <alignment vertical="top" wrapText="1"/>
    </xf>
    <xf numFmtId="164" fontId="7" fillId="0" borderId="15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0" xfId="0" applyNumberFormat="1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19" workbookViewId="0">
      <selection activeCell="E15" sqref="E15"/>
    </sheetView>
  </sheetViews>
  <sheetFormatPr defaultRowHeight="16.5"/>
  <cols>
    <col min="1" max="1" width="73.85546875" style="10" customWidth="1"/>
    <col min="2" max="2" width="13.28515625" style="10" customWidth="1"/>
    <col min="3" max="3" width="13.5703125" style="10" customWidth="1"/>
    <col min="4" max="4" width="15.5703125" style="10" customWidth="1"/>
    <col min="5" max="5" width="14.85546875" style="10" customWidth="1"/>
    <col min="6" max="6" width="10.7109375" style="10" bestFit="1" customWidth="1"/>
    <col min="7" max="7" width="12.42578125" style="2" customWidth="1"/>
  </cols>
  <sheetData>
    <row r="1" spans="1:9" s="22" customFormat="1" ht="31.5">
      <c r="A1" s="44" t="s">
        <v>14</v>
      </c>
      <c r="B1" s="10"/>
      <c r="C1" s="10" t="s">
        <v>34</v>
      </c>
      <c r="D1" s="45" t="s">
        <v>26</v>
      </c>
      <c r="E1" s="45">
        <v>12</v>
      </c>
      <c r="F1" s="10"/>
      <c r="G1" s="1"/>
    </row>
    <row r="2" spans="1:9" s="22" customFormat="1">
      <c r="A2" s="46" t="s">
        <v>18</v>
      </c>
      <c r="B2" s="10"/>
      <c r="C2" s="10"/>
      <c r="D2" s="10"/>
      <c r="E2" s="10"/>
      <c r="F2" s="10"/>
      <c r="G2" s="1"/>
    </row>
    <row r="3" spans="1:9" s="22" customFormat="1">
      <c r="A3" s="10" t="s">
        <v>35</v>
      </c>
      <c r="B3" s="10">
        <v>4266.7</v>
      </c>
      <c r="C3" s="10"/>
      <c r="D3" s="10"/>
      <c r="E3" s="10"/>
      <c r="F3" s="10"/>
      <c r="G3" s="1"/>
    </row>
    <row r="4" spans="1:9" s="22" customFormat="1">
      <c r="A4" s="10" t="s">
        <v>0</v>
      </c>
      <c r="B4" s="10">
        <v>20.29</v>
      </c>
      <c r="C4" s="10"/>
      <c r="D4" s="10"/>
      <c r="E4" s="10"/>
      <c r="F4" s="10"/>
      <c r="G4" s="1"/>
    </row>
    <row r="5" spans="1:9" s="22" customFormat="1" ht="15.75">
      <c r="A5" s="10" t="s">
        <v>27</v>
      </c>
      <c r="B5" s="110">
        <f>B3*B4*E1</f>
        <v>1038856.1159999999</v>
      </c>
      <c r="C5" s="47"/>
      <c r="D5" s="47"/>
      <c r="E5" s="10"/>
      <c r="F5" s="47"/>
      <c r="G5" s="10"/>
    </row>
    <row r="6" spans="1:9" s="22" customFormat="1" ht="31.5">
      <c r="A6" s="10" t="s">
        <v>66</v>
      </c>
      <c r="B6" s="110">
        <f>-49353.09-13951.56</f>
        <v>-63304.649999999994</v>
      </c>
      <c r="C6" s="47"/>
      <c r="D6" s="47"/>
      <c r="E6" s="10"/>
      <c r="F6" s="47"/>
      <c r="G6" s="10"/>
      <c r="H6" s="1"/>
      <c r="I6" s="1"/>
    </row>
    <row r="7" spans="1:9" s="22" customFormat="1" ht="17.25" thickBot="1">
      <c r="A7" s="10" t="s">
        <v>1</v>
      </c>
      <c r="B7" s="10">
        <v>99.56</v>
      </c>
      <c r="C7" s="10"/>
      <c r="D7" s="10"/>
      <c r="E7" s="10"/>
      <c r="F7" s="47"/>
      <c r="G7" s="1"/>
    </row>
    <row r="8" spans="1:9" s="23" customFormat="1" ht="66" customHeight="1">
      <c r="A8" s="7" t="s">
        <v>2</v>
      </c>
      <c r="B8" s="9" t="s">
        <v>15</v>
      </c>
      <c r="C8" s="9" t="s">
        <v>24</v>
      </c>
      <c r="D8" s="9" t="s">
        <v>28</v>
      </c>
      <c r="E8" s="8" t="s">
        <v>25</v>
      </c>
      <c r="F8" s="11"/>
      <c r="G8" s="4"/>
    </row>
    <row r="9" spans="1:9" s="22" customFormat="1" ht="15.75" customHeight="1">
      <c r="A9" s="12" t="s">
        <v>3</v>
      </c>
      <c r="B9" s="28" t="s">
        <v>16</v>
      </c>
      <c r="C9" s="81" t="s">
        <v>29</v>
      </c>
      <c r="D9" s="13">
        <v>0.89</v>
      </c>
      <c r="E9" s="91">
        <f>D9*B3*E1</f>
        <v>45568.356</v>
      </c>
      <c r="F9" s="10"/>
      <c r="G9" s="1"/>
    </row>
    <row r="10" spans="1:9" s="22" customFormat="1" ht="47.25">
      <c r="A10" s="12" t="s">
        <v>4</v>
      </c>
      <c r="B10" s="28" t="s">
        <v>16</v>
      </c>
      <c r="C10" s="81" t="s">
        <v>29</v>
      </c>
      <c r="D10" s="13">
        <f>4.63+D11+D12+D13</f>
        <v>6.4566849477738453</v>
      </c>
      <c r="E10" s="91">
        <f>D10*E1*B3</f>
        <v>330584.85200000001</v>
      </c>
      <c r="F10" s="10"/>
      <c r="G10" s="1"/>
    </row>
    <row r="11" spans="1:9" s="22" customFormat="1" ht="15.75" customHeight="1">
      <c r="A11" s="15" t="s">
        <v>5</v>
      </c>
      <c r="B11" s="28"/>
      <c r="C11" s="81" t="s">
        <v>29</v>
      </c>
      <c r="D11" s="13">
        <f>E11/E1/B3</f>
        <v>9.8436730963039357E-2</v>
      </c>
      <c r="E11" s="91">
        <v>5040</v>
      </c>
      <c r="F11" s="10"/>
      <c r="G11" s="1"/>
    </row>
    <row r="12" spans="1:9" s="22" customFormat="1" ht="15.75" customHeight="1">
      <c r="A12" s="15" t="s">
        <v>6</v>
      </c>
      <c r="B12" s="28"/>
      <c r="C12" s="81" t="s">
        <v>29</v>
      </c>
      <c r="D12" s="13">
        <f>E12/E1/B3</f>
        <v>3.6718463137006743E-3</v>
      </c>
      <c r="E12" s="91">
        <v>188</v>
      </c>
      <c r="F12" s="10"/>
      <c r="G12" s="1"/>
    </row>
    <row r="13" spans="1:9" s="22" customFormat="1" ht="15.75" customHeight="1">
      <c r="A13" s="15" t="s">
        <v>7</v>
      </c>
      <c r="B13" s="28" t="s">
        <v>16</v>
      </c>
      <c r="C13" s="81" t="s">
        <v>29</v>
      </c>
      <c r="D13" s="13">
        <f>E13/B3/E1</f>
        <v>1.7245763704971055</v>
      </c>
      <c r="E13" s="91">
        <v>88299</v>
      </c>
      <c r="F13" s="10"/>
      <c r="G13" s="1"/>
    </row>
    <row r="14" spans="1:9" s="22" customFormat="1" ht="47.25">
      <c r="A14" s="12" t="s">
        <v>8</v>
      </c>
      <c r="B14" s="28" t="s">
        <v>16</v>
      </c>
      <c r="C14" s="81" t="s">
        <v>29</v>
      </c>
      <c r="D14" s="13">
        <f>E14/E1/B3</f>
        <v>4.0230935695814871</v>
      </c>
      <c r="E14" s="91">
        <v>205984</v>
      </c>
      <c r="F14" s="10"/>
      <c r="G14" s="1"/>
    </row>
    <row r="15" spans="1:9" s="22" customFormat="1" ht="15.75" customHeight="1">
      <c r="A15" s="12" t="s">
        <v>9</v>
      </c>
      <c r="B15" s="28" t="s">
        <v>16</v>
      </c>
      <c r="C15" s="81" t="s">
        <v>29</v>
      </c>
      <c r="D15" s="13">
        <f>E15/E1/B3</f>
        <v>2.5657807360879992</v>
      </c>
      <c r="E15" s="91">
        <f>159369-28000</f>
        <v>131369</v>
      </c>
      <c r="F15" s="10"/>
      <c r="G15" s="1"/>
    </row>
    <row r="16" spans="1:9" s="22" customFormat="1" ht="15.75" customHeight="1">
      <c r="A16" s="12" t="s">
        <v>10</v>
      </c>
      <c r="B16" s="28" t="s">
        <v>16</v>
      </c>
      <c r="C16" s="81" t="s">
        <v>29</v>
      </c>
      <c r="D16" s="13">
        <v>0.56999999999999995</v>
      </c>
      <c r="E16" s="91">
        <f>D16*E1*B3</f>
        <v>29184.227999999999</v>
      </c>
      <c r="F16" s="10"/>
      <c r="G16" s="1"/>
    </row>
    <row r="17" spans="1:10" s="22" customFormat="1" ht="48" thickBot="1">
      <c r="A17" s="16" t="s">
        <v>11</v>
      </c>
      <c r="B17" s="30" t="s">
        <v>16</v>
      </c>
      <c r="C17" s="31" t="s">
        <v>29</v>
      </c>
      <c r="D17" s="20">
        <v>0.49</v>
      </c>
      <c r="E17" s="92">
        <f>D17*E1*B3</f>
        <v>25088.196</v>
      </c>
      <c r="F17" s="10"/>
      <c r="G17" s="1"/>
    </row>
    <row r="18" spans="1:10" s="22" customFormat="1">
      <c r="A18" s="40" t="s">
        <v>45</v>
      </c>
      <c r="B18" s="41"/>
      <c r="C18" s="41"/>
      <c r="D18" s="42">
        <f>E18/E1/B3</f>
        <v>1.4774591604753089</v>
      </c>
      <c r="E18" s="93">
        <f>E19+E20+E21+E22+E23+E24+E25+E26+E27</f>
        <v>75646.5</v>
      </c>
      <c r="F18" s="10"/>
      <c r="G18" s="1"/>
    </row>
    <row r="19" spans="1:10" s="24" customFormat="1" ht="15.75" customHeight="1">
      <c r="A19" s="18" t="s">
        <v>62</v>
      </c>
      <c r="B19" s="28" t="s">
        <v>19</v>
      </c>
      <c r="C19" s="59" t="s">
        <v>29</v>
      </c>
      <c r="D19" s="14"/>
      <c r="E19" s="94">
        <v>7624.2</v>
      </c>
      <c r="F19" s="46"/>
      <c r="G19" s="3"/>
    </row>
    <row r="20" spans="1:10" s="24" customFormat="1" ht="15.75" customHeight="1">
      <c r="A20" s="18" t="s">
        <v>50</v>
      </c>
      <c r="B20" s="28" t="s">
        <v>51</v>
      </c>
      <c r="C20" s="59" t="s">
        <v>29</v>
      </c>
      <c r="D20" s="14"/>
      <c r="E20" s="94">
        <v>12524.14</v>
      </c>
      <c r="F20" s="46"/>
      <c r="G20" s="3"/>
    </row>
    <row r="21" spans="1:10" s="24" customFormat="1" ht="15.75" customHeight="1">
      <c r="A21" s="18" t="s">
        <v>56</v>
      </c>
      <c r="B21" s="28" t="s">
        <v>22</v>
      </c>
      <c r="C21" s="59" t="s">
        <v>29</v>
      </c>
      <c r="D21" s="14"/>
      <c r="E21" s="94">
        <v>3492</v>
      </c>
      <c r="F21" s="46"/>
      <c r="G21" s="3"/>
    </row>
    <row r="22" spans="1:10" s="24" customFormat="1" ht="15.75" customHeight="1">
      <c r="A22" s="18" t="s">
        <v>61</v>
      </c>
      <c r="B22" s="28" t="s">
        <v>23</v>
      </c>
      <c r="C22" s="79" t="s">
        <v>36</v>
      </c>
      <c r="D22" s="14"/>
      <c r="E22" s="94">
        <v>8334</v>
      </c>
      <c r="F22" s="46"/>
      <c r="G22" s="3"/>
    </row>
    <row r="23" spans="1:10" s="24" customFormat="1" ht="15.75" customHeight="1">
      <c r="A23" s="18" t="s">
        <v>48</v>
      </c>
      <c r="B23" s="28" t="s">
        <v>19</v>
      </c>
      <c r="C23" s="80" t="s">
        <v>29</v>
      </c>
      <c r="D23" s="13"/>
      <c r="E23" s="94">
        <v>3617.15</v>
      </c>
      <c r="F23" s="46"/>
      <c r="G23" s="3"/>
    </row>
    <row r="24" spans="1:10" s="24" customFormat="1" ht="15.75" customHeight="1">
      <c r="A24" s="18" t="s">
        <v>63</v>
      </c>
      <c r="B24" s="28" t="s">
        <v>30</v>
      </c>
      <c r="C24" s="59" t="s">
        <v>29</v>
      </c>
      <c r="D24" s="14"/>
      <c r="E24" s="94">
        <v>1014.17</v>
      </c>
      <c r="F24" s="46"/>
      <c r="G24" s="3"/>
    </row>
    <row r="25" spans="1:10" s="24" customFormat="1" ht="15.75" customHeight="1">
      <c r="A25" s="18" t="s">
        <v>52</v>
      </c>
      <c r="B25" s="28" t="s">
        <v>53</v>
      </c>
      <c r="C25" s="59" t="s">
        <v>29</v>
      </c>
      <c r="D25" s="14"/>
      <c r="E25" s="94">
        <v>24000</v>
      </c>
      <c r="F25" s="46"/>
      <c r="G25" s="3"/>
    </row>
    <row r="26" spans="1:10" s="24" customFormat="1" ht="15.75" customHeight="1">
      <c r="A26" s="18" t="s">
        <v>64</v>
      </c>
      <c r="B26" s="28" t="s">
        <v>65</v>
      </c>
      <c r="C26" s="81" t="s">
        <v>29</v>
      </c>
      <c r="D26" s="14"/>
      <c r="E26" s="94">
        <v>4672.6499999999996</v>
      </c>
      <c r="F26" s="46"/>
      <c r="G26" s="3"/>
    </row>
    <row r="27" spans="1:10" s="24" customFormat="1" ht="15.75" customHeight="1" thickBot="1">
      <c r="A27" s="19" t="s">
        <v>49</v>
      </c>
      <c r="B27" s="30" t="s">
        <v>20</v>
      </c>
      <c r="C27" s="31" t="s">
        <v>29</v>
      </c>
      <c r="D27" s="17"/>
      <c r="E27" s="95">
        <v>10368.19</v>
      </c>
      <c r="F27" s="46"/>
      <c r="G27" s="3"/>
    </row>
    <row r="28" spans="1:10" s="27" customFormat="1" ht="32.25" thickBot="1">
      <c r="A28" s="82" t="s">
        <v>38</v>
      </c>
      <c r="B28" s="35"/>
      <c r="C28" s="35" t="s">
        <v>29</v>
      </c>
      <c r="D28" s="107">
        <f>E28/E1/B3</f>
        <v>1.4416879555628472</v>
      </c>
      <c r="E28" s="96">
        <f>D45+D46</f>
        <v>73815</v>
      </c>
      <c r="F28" s="37"/>
      <c r="G28" s="38"/>
      <c r="H28" s="26"/>
      <c r="I28" s="26"/>
      <c r="J28" s="26"/>
    </row>
    <row r="29" spans="1:10" s="22" customFormat="1" ht="17.25" thickBot="1">
      <c r="A29" s="33" t="s">
        <v>12</v>
      </c>
      <c r="B29" s="34"/>
      <c r="C29" s="35" t="s">
        <v>29</v>
      </c>
      <c r="D29" s="36">
        <f>D9+D10+D14+D15+D16+D17+D18+D28</f>
        <v>17.91470636948149</v>
      </c>
      <c r="E29" s="96">
        <f>E9+E10+E14+E15+E16+E17+E18+E28</f>
        <v>917240.13199999998</v>
      </c>
      <c r="F29" s="48"/>
      <c r="G29" s="5"/>
    </row>
    <row r="30" spans="1:10" s="27" customFormat="1" thickBot="1">
      <c r="A30" s="116" t="s">
        <v>46</v>
      </c>
      <c r="B30" s="117"/>
      <c r="C30" s="117"/>
      <c r="D30" s="62" t="s">
        <v>57</v>
      </c>
      <c r="E30" s="63" t="s">
        <v>58</v>
      </c>
      <c r="F30" s="64"/>
      <c r="G30" s="37"/>
      <c r="H30" s="65"/>
      <c r="I30" s="26"/>
      <c r="J30" s="26"/>
    </row>
    <row r="31" spans="1:10" s="70" customFormat="1" ht="31.5" customHeight="1">
      <c r="A31" s="49" t="s">
        <v>59</v>
      </c>
      <c r="B31" s="32"/>
      <c r="C31" s="68" t="s">
        <v>36</v>
      </c>
      <c r="D31" s="108">
        <v>49352</v>
      </c>
      <c r="E31" s="85"/>
      <c r="F31" s="50"/>
      <c r="G31" s="69"/>
    </row>
    <row r="32" spans="1:10" s="70" customFormat="1">
      <c r="A32" s="15" t="s">
        <v>17</v>
      </c>
      <c r="B32" s="29"/>
      <c r="C32" s="71" t="s">
        <v>36</v>
      </c>
      <c r="D32" s="109">
        <f>991*E1</f>
        <v>11892</v>
      </c>
      <c r="E32" s="86"/>
      <c r="F32" s="50"/>
      <c r="G32" s="69"/>
    </row>
    <row r="33" spans="1:10" s="70" customFormat="1" ht="31.5">
      <c r="A33" s="15" t="s">
        <v>33</v>
      </c>
      <c r="B33" s="29"/>
      <c r="C33" s="71" t="s">
        <v>36</v>
      </c>
      <c r="D33" s="109">
        <v>14719</v>
      </c>
      <c r="E33" s="86"/>
      <c r="F33" s="51"/>
      <c r="G33" s="69"/>
    </row>
    <row r="34" spans="1:10" s="73" customFormat="1" ht="15.75" customHeight="1">
      <c r="A34" s="15" t="s">
        <v>60</v>
      </c>
      <c r="B34" s="29"/>
      <c r="C34" s="71" t="s">
        <v>36</v>
      </c>
      <c r="D34" s="109">
        <f>B5+B6</f>
        <v>975551.4659999999</v>
      </c>
      <c r="E34" s="86"/>
      <c r="F34" s="52"/>
      <c r="G34" s="72"/>
    </row>
    <row r="35" spans="1:10" s="73" customFormat="1" ht="15.75" customHeight="1">
      <c r="A35" s="66" t="str">
        <f>A29</f>
        <v>итого расходы</v>
      </c>
      <c r="B35" s="67"/>
      <c r="C35" s="74" t="str">
        <f>C29</f>
        <v>руб</v>
      </c>
      <c r="D35" s="87"/>
      <c r="E35" s="88">
        <f>E29</f>
        <v>917240.13199999998</v>
      </c>
      <c r="F35" s="52"/>
      <c r="G35" s="72"/>
    </row>
    <row r="36" spans="1:10" s="78" customFormat="1" ht="15.75" customHeight="1">
      <c r="A36" s="53" t="s">
        <v>21</v>
      </c>
      <c r="B36" s="39"/>
      <c r="C36" s="75" t="s">
        <v>36</v>
      </c>
      <c r="D36" s="89">
        <f>D31+D32+D33+D34-E35</f>
        <v>134274.33400000003</v>
      </c>
      <c r="E36" s="90"/>
      <c r="F36" s="54"/>
      <c r="G36" s="76"/>
      <c r="H36" s="77"/>
      <c r="I36" s="77"/>
      <c r="J36" s="77"/>
    </row>
    <row r="37" spans="1:10" s="22" customFormat="1" ht="15.75" customHeight="1" thickBot="1">
      <c r="A37" s="113" t="s">
        <v>37</v>
      </c>
      <c r="B37" s="114"/>
      <c r="C37" s="114"/>
      <c r="D37" s="114"/>
      <c r="E37" s="115"/>
      <c r="F37" s="55"/>
      <c r="G37" s="1"/>
    </row>
    <row r="38" spans="1:10" s="61" customFormat="1" ht="15.75" customHeight="1">
      <c r="A38" s="43" t="s">
        <v>31</v>
      </c>
      <c r="B38" s="111" t="s">
        <v>54</v>
      </c>
      <c r="C38" s="118" t="s">
        <v>55</v>
      </c>
      <c r="D38" s="119"/>
      <c r="E38" s="120"/>
      <c r="F38" s="6"/>
      <c r="G38" s="60"/>
      <c r="H38" s="60"/>
      <c r="I38" s="60"/>
    </row>
    <row r="39" spans="1:10" s="61" customFormat="1" ht="63.75" customHeight="1">
      <c r="A39" s="12"/>
      <c r="B39" s="112"/>
      <c r="C39" s="102" t="s">
        <v>47</v>
      </c>
      <c r="D39" s="102" t="s">
        <v>39</v>
      </c>
      <c r="E39" s="103" t="s">
        <v>67</v>
      </c>
      <c r="F39" s="6"/>
      <c r="G39" s="60"/>
      <c r="H39" s="60"/>
      <c r="I39" s="60"/>
    </row>
    <row r="40" spans="1:10" s="22" customFormat="1" ht="15.75" customHeight="1">
      <c r="A40" s="25" t="s">
        <v>40</v>
      </c>
      <c r="B40" s="83">
        <v>985303</v>
      </c>
      <c r="C40" s="83">
        <v>985257</v>
      </c>
      <c r="D40" s="83"/>
      <c r="E40" s="84"/>
      <c r="F40" s="56"/>
      <c r="G40" s="1"/>
    </row>
    <row r="41" spans="1:10" s="22" customFormat="1" ht="15.75" customHeight="1">
      <c r="A41" s="25" t="s">
        <v>41</v>
      </c>
      <c r="B41" s="83">
        <v>436805</v>
      </c>
      <c r="C41" s="83">
        <v>411026</v>
      </c>
      <c r="D41" s="83">
        <v>22265</v>
      </c>
      <c r="E41" s="84"/>
      <c r="F41" s="56"/>
      <c r="G41" s="1"/>
    </row>
    <row r="42" spans="1:10" s="22" customFormat="1" ht="15.75" customHeight="1">
      <c r="A42" s="25" t="s">
        <v>42</v>
      </c>
      <c r="B42" s="83">
        <v>99103</v>
      </c>
      <c r="C42" s="83">
        <v>95607</v>
      </c>
      <c r="D42" s="83">
        <v>3086</v>
      </c>
      <c r="E42" s="84">
        <v>510</v>
      </c>
      <c r="F42" s="56"/>
      <c r="G42" s="1"/>
    </row>
    <row r="43" spans="1:10" s="22" customFormat="1" ht="15.75" customHeight="1">
      <c r="A43" s="25" t="s">
        <v>43</v>
      </c>
      <c r="B43" s="83">
        <v>175537</v>
      </c>
      <c r="C43" s="83">
        <v>170637</v>
      </c>
      <c r="D43" s="83">
        <v>3842</v>
      </c>
      <c r="E43" s="84">
        <f>467+591</f>
        <v>1058</v>
      </c>
      <c r="F43" s="56"/>
      <c r="G43" s="1"/>
    </row>
    <row r="44" spans="1:10" s="22" customFormat="1" ht="15.75" customHeight="1" thickBot="1">
      <c r="A44" s="97" t="s">
        <v>44</v>
      </c>
      <c r="B44" s="98">
        <v>388165</v>
      </c>
      <c r="C44" s="98">
        <v>342898</v>
      </c>
      <c r="D44" s="98">
        <v>48820</v>
      </c>
      <c r="E44" s="99">
        <f>89+456</f>
        <v>545</v>
      </c>
      <c r="F44" s="56"/>
      <c r="G44" s="1"/>
    </row>
    <row r="45" spans="1:10" s="22" customFormat="1" ht="15.75" customHeight="1" thickBot="1">
      <c r="A45" s="33" t="s">
        <v>32</v>
      </c>
      <c r="B45" s="100">
        <f>SUM(B40:B44)</f>
        <v>2084913</v>
      </c>
      <c r="C45" s="100">
        <f>SUM(C40:C44)</f>
        <v>2005425</v>
      </c>
      <c r="D45" s="100">
        <f>SUM(D40:D44)</f>
        <v>78013</v>
      </c>
      <c r="E45" s="101">
        <f>SUM(E40:E44)</f>
        <v>2113</v>
      </c>
      <c r="F45" s="10"/>
      <c r="G45" s="1"/>
    </row>
    <row r="46" spans="1:10" s="70" customFormat="1" ht="32.25" thickBot="1">
      <c r="A46" s="104" t="s">
        <v>68</v>
      </c>
      <c r="B46" s="105"/>
      <c r="C46" s="105"/>
      <c r="D46" s="105">
        <f>B44-C44-D44-E44+B42-C42-D42-E42+B43-C43-D43-E43</f>
        <v>-4198</v>
      </c>
      <c r="E46" s="106"/>
      <c r="F46" s="50"/>
    </row>
    <row r="47" spans="1:10" s="22" customFormat="1">
      <c r="A47" s="21" t="s">
        <v>13</v>
      </c>
      <c r="B47" s="21"/>
      <c r="C47" s="57"/>
      <c r="D47" s="58"/>
      <c r="E47" s="21"/>
      <c r="F47" s="10"/>
      <c r="G47" s="1"/>
    </row>
    <row r="48" spans="1:10" s="22" customFormat="1">
      <c r="A48" s="10"/>
      <c r="B48" s="10"/>
      <c r="C48" s="10"/>
      <c r="D48" s="10"/>
      <c r="E48" s="10"/>
      <c r="F48" s="10"/>
      <c r="G48" s="1"/>
    </row>
    <row r="49" spans="1:7" s="22" customFormat="1">
      <c r="A49" s="10"/>
      <c r="B49" s="10"/>
      <c r="C49" s="10"/>
      <c r="D49" s="10"/>
      <c r="E49" s="10"/>
      <c r="F49" s="10"/>
      <c r="G49" s="1"/>
    </row>
  </sheetData>
  <mergeCells count="4">
    <mergeCell ref="B38:B39"/>
    <mergeCell ref="A37:E37"/>
    <mergeCell ref="A30:C30"/>
    <mergeCell ref="C38:E38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2018-02-06T09:59:28Z</cp:lastPrinted>
  <dcterms:created xsi:type="dcterms:W3CDTF">2016-04-22T06:39:22Z</dcterms:created>
  <dcterms:modified xsi:type="dcterms:W3CDTF">2018-03-16T10:22:13Z</dcterms:modified>
</cp:coreProperties>
</file>