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3" i="1" l="1"/>
  <c r="D9" i="1" l="1"/>
  <c r="E20" i="1" l="1"/>
  <c r="D38" i="1"/>
  <c r="E37" i="1"/>
  <c r="D37" i="1"/>
  <c r="C37" i="1"/>
  <c r="B37" i="1"/>
  <c r="E17" i="1" l="1"/>
  <c r="D24" i="1" l="1"/>
  <c r="B5" i="1" l="1"/>
  <c r="D10" i="1" l="1"/>
  <c r="D11" i="1" l="1"/>
  <c r="D20" i="1" l="1"/>
  <c r="E16" i="1"/>
  <c r="E15" i="1"/>
  <c r="D14" i="1"/>
  <c r="E8" i="1" l="1"/>
  <c r="D13" i="1"/>
  <c r="D21" i="1" s="1"/>
  <c r="D12" i="1"/>
  <c r="D25" i="1" l="1"/>
  <c r="D17" i="1"/>
  <c r="E9" i="1" l="1"/>
  <c r="E21" i="1" s="1"/>
  <c r="E26" i="1" l="1"/>
  <c r="D27" i="1" s="1"/>
</calcChain>
</file>

<file path=xl/sharedStrings.xml><?xml version="1.0" encoding="utf-8"?>
<sst xmlns="http://schemas.openxmlformats.org/spreadsheetml/2006/main" count="77" uniqueCount="54">
  <si>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</si>
  <si>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</si>
  <si>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</si>
  <si>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</si>
  <si>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</si>
  <si>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</si>
  <si>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</si>
  <si>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</si>
  <si>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</si>
  <si>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</si>
  <si>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</si>
  <si>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</si>
  <si>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</si>
  <si>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</si>
  <si>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Чебоксары, ул. Заовражная, д.47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</si>
  <si>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</si>
  <si>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</si>
  <si>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</si>
  <si>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руб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</si>
  <si>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</si>
  <si>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</si>
  <si>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</si>
  <si>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</si>
  <si>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</si>
  <si>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</si>
  <si>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</si>
  <si>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</si>
  <si>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</si>
  <si>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</si>
  <si>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</si>
  <si>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</si>
  <si>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Отчет по предоставлению коммунальных услуг по жилым помещениям за 2018 г</t>
  </si>
  <si>
    <t>Остаток средств на 01/01/2018 г (+ есть средства, -задолженность)</t>
  </si>
  <si>
    <t>по графику</t>
  </si>
  <si>
    <t>7.Работы по ремонту общедомового имущества всего, в т.ч.</t>
  </si>
  <si>
    <t>*электроизмерительные работы</t>
  </si>
  <si>
    <t>работы по технич. диагностированию внутридомового газового оборудования</t>
  </si>
  <si>
    <t>апрель</t>
  </si>
  <si>
    <t>ремонт и обустройство отмостков</t>
  </si>
  <si>
    <t>август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</si>
  <si>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</si>
  <si>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</si>
  <si>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</si>
  <si>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5.Работы по обеспечению вывоза ТКО силами ООО УК "Атал".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</si>
  <si>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</si>
  <si>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</si>
  <si>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</si>
  <si>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</si>
  <si>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</si>
  <si>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</si>
  <si>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</si>
  <si>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</si>
  <si>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Предоставлено услуг РСО</t>
  </si>
  <si>
    <t>Экономия расходов на коммун.услуги на содерж.общего имущества дома,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</si>
</sst>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2" fillId="0" borderId="0" xfId="0" applyFont="1" applyFill="1" applyBorder="1"/>
    <xf numFmtId="2" fontId="5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0" fillId="0" borderId="0" xfId="0" applyFont="1" applyFill="1"/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5" fontId="4" fillId="0" borderId="0" xfId="0" applyNumberFormat="1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" fontId="4" fillId="0" borderId="0" xfId="0" applyNumberFormat="1" applyFont="1" applyFill="1" applyAlignment="1">
      <alignment vertical="top"/>
    </xf>
    <xf numFmtId="1" fontId="4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9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166" fontId="4" fillId="0" borderId="1" xfId="1" applyNumberFormat="1" applyFont="1" applyFill="1" applyBorder="1" applyAlignment="1">
      <alignment vertical="top"/>
    </xf>
    <xf numFmtId="166" fontId="4" fillId="0" borderId="3" xfId="1" applyNumberFormat="1" applyFont="1" applyFill="1" applyBorder="1" applyAlignment="1">
      <alignment vertical="top"/>
    </xf>
    <xf numFmtId="166" fontId="3" fillId="2" borderId="12" xfId="1" applyNumberFormat="1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vertical="top" wrapText="1"/>
    </xf>
    <xf numFmtId="166" fontId="5" fillId="0" borderId="5" xfId="1" applyNumberFormat="1" applyFont="1" applyFill="1" applyBorder="1" applyAlignment="1">
      <alignment vertical="top" wrapText="1"/>
    </xf>
    <xf numFmtId="166" fontId="5" fillId="0" borderId="7" xfId="1" applyNumberFormat="1" applyFont="1" applyFill="1" applyBorder="1" applyAlignment="1">
      <alignment vertical="top" wrapText="1"/>
    </xf>
    <xf numFmtId="166" fontId="5" fillId="0" borderId="4" xfId="1" applyNumberFormat="1" applyFont="1" applyFill="1" applyBorder="1" applyAlignment="1">
      <alignment vertical="top" wrapText="1"/>
    </xf>
    <xf numFmtId="166" fontId="3" fillId="0" borderId="11" xfId="1" applyNumberFormat="1" applyFont="1" applyFill="1" applyBorder="1" applyAlignment="1">
      <alignment vertical="top"/>
    </xf>
    <xf numFmtId="166" fontId="3" fillId="0" borderId="12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2" fontId="4" fillId="0" borderId="15" xfId="0" applyNumberFormat="1" applyFont="1" applyFill="1" applyBorder="1" applyAlignment="1">
      <alignment vertical="top" wrapText="1"/>
    </xf>
    <xf numFmtId="166" fontId="4" fillId="0" borderId="16" xfId="1" applyNumberFormat="1" applyFont="1" applyFill="1" applyBorder="1" applyAlignment="1">
      <alignment vertical="top" wrapText="1"/>
    </xf>
    <xf numFmtId="166" fontId="4" fillId="0" borderId="3" xfId="1" applyNumberFormat="1" applyFont="1" applyFill="1" applyBorder="1" applyAlignment="1">
      <alignment vertical="top" wrapText="1"/>
    </xf>
    <xf numFmtId="0" fontId="0" fillId="0" borderId="0" xfId="0" applyFont="1" applyFill="1" applyBorder="1"/>
    <xf numFmtId="0" fontId="4" fillId="0" borderId="9" xfId="0" applyFont="1" applyFill="1" applyBorder="1" applyAlignment="1">
      <alignment vertical="top" wrapText="1"/>
    </xf>
    <xf numFmtId="166" fontId="4" fillId="0" borderId="5" xfId="1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vertical="top" wrapText="1"/>
    </xf>
    <xf numFmtId="166" fontId="3" fillId="2" borderId="8" xfId="1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166" fontId="3" fillId="2" borderId="20" xfId="1" applyNumberFormat="1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vertical="top" wrapText="1"/>
    </xf>
    <xf numFmtId="2" fontId="7" fillId="2" borderId="15" xfId="0" applyNumberFormat="1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top" wrapText="1"/>
    </xf>
    <xf numFmtId="166" fontId="7" fillId="2" borderId="15" xfId="1" applyNumberFormat="1" applyFont="1" applyFill="1" applyBorder="1" applyAlignment="1">
      <alignment vertical="top" wrapText="1"/>
    </xf>
    <xf numFmtId="166" fontId="7" fillId="2" borderId="16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6" fontId="4" fillId="0" borderId="4" xfId="1" applyNumberFormat="1" applyFont="1" applyFill="1" applyBorder="1" applyAlignment="1">
      <alignment vertical="top"/>
    </xf>
    <xf numFmtId="166" fontId="4" fillId="0" borderId="5" xfId="1" applyNumberFormat="1" applyFont="1" applyFill="1" applyBorder="1" applyAlignment="1">
      <alignment vertical="top"/>
    </xf>
    <xf numFmtId="0" fontId="5" fillId="0" borderId="18" xfId="0" applyFont="1" applyFill="1" applyBorder="1" applyAlignment="1">
      <alignment vertical="top" wrapText="1"/>
    </xf>
    <xf numFmtId="166" fontId="5" fillId="0" borderId="19" xfId="1" applyNumberFormat="1" applyFont="1" applyFill="1" applyBorder="1" applyAlignment="1">
      <alignment vertical="top"/>
    </xf>
    <xf numFmtId="166" fontId="5" fillId="0" borderId="21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166" fontId="3" fillId="0" borderId="0" xfId="1" applyNumberFormat="1" applyFont="1" applyFill="1" applyAlignment="1">
      <alignment horizontal="right" vertical="top" wrapText="1"/>
    </xf>
    <xf numFmtId="166" fontId="5" fillId="0" borderId="8" xfId="1" applyNumberFormat="1" applyFont="1" applyFill="1" applyBorder="1" applyAlignment="1">
      <alignment vertical="top" wrapText="1"/>
    </xf>
    <xf numFmtId="166" fontId="5" fillId="0" borderId="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75" zoomScaleNormal="75" workbookViewId="0">
      <selection activeCell="H39" sqref="H39"/>
    </sheetView>
  </sheetViews>
  <sheetFormatPr defaultRowHeight="15.75" x14ac:dyDescent="0.25"/>
  <cols>
    <col min="1" max="1" width="79.140625" style="11" customWidth="1"/>
    <col min="2" max="2" width="12.28515625" style="11" customWidth="1"/>
    <col min="3" max="3" width="12.42578125" style="11" customWidth="1"/>
    <col min="4" max="4" width="13.42578125" style="11" customWidth="1"/>
    <col min="5" max="5" width="14.28515625" style="11" customWidth="1"/>
    <col min="6" max="6" width="9.140625" style="11"/>
    <col min="7" max="7" width="9.85546875" style="11" bestFit="1" customWidth="1"/>
    <col min="8" max="8" width="9.140625" style="7"/>
    <col min="9" max="9" width="9.140625" style="6"/>
    <col min="10" max="10" width="9.140625" style="1"/>
  </cols>
  <sheetData>
    <row r="1" spans="1:10" s="20" customFormat="1" ht="31.5" x14ac:dyDescent="0.25">
      <c r="A1" s="35" t="s">
        <v>11</v>
      </c>
      <c r="B1" s="11"/>
      <c r="C1" s="36">
        <v>2018</v>
      </c>
      <c r="D1" s="36" t="s">
        <v>21</v>
      </c>
      <c r="E1" s="36">
        <v>12</v>
      </c>
      <c r="F1" s="11"/>
      <c r="G1" s="11"/>
      <c r="H1" s="7"/>
      <c r="I1" s="19"/>
      <c r="J1" s="19"/>
    </row>
    <row r="2" spans="1:10" s="21" customFormat="1" x14ac:dyDescent="0.25">
      <c r="A2" s="37" t="s">
        <v>14</v>
      </c>
      <c r="B2" s="11"/>
      <c r="C2" s="11"/>
      <c r="D2" s="11"/>
      <c r="E2" s="11"/>
      <c r="F2" s="11"/>
      <c r="G2" s="11"/>
      <c r="H2" s="7"/>
      <c r="I2" s="6"/>
      <c r="J2" s="6"/>
    </row>
    <row r="3" spans="1:10" s="21" customFormat="1" x14ac:dyDescent="0.25">
      <c r="A3" s="11" t="s">
        <v>22</v>
      </c>
      <c r="B3" s="38">
        <v>894</v>
      </c>
      <c r="C3" s="38"/>
      <c r="D3" s="11"/>
      <c r="E3" s="11"/>
      <c r="F3" s="11"/>
      <c r="G3" s="11"/>
      <c r="H3" s="7"/>
      <c r="I3" s="6"/>
      <c r="J3" s="6"/>
    </row>
    <row r="4" spans="1:10" s="21" customFormat="1" x14ac:dyDescent="0.25">
      <c r="A4" s="11" t="s">
        <v>0</v>
      </c>
      <c r="B4" s="11">
        <v>28.91</v>
      </c>
      <c r="C4" s="11">
        <v>17.96</v>
      </c>
      <c r="D4" s="11">
        <v>15.19</v>
      </c>
      <c r="E4" s="11"/>
      <c r="F4" s="11"/>
      <c r="G4" s="11"/>
      <c r="H4" s="7"/>
      <c r="I4" s="6"/>
      <c r="J4" s="6"/>
    </row>
    <row r="5" spans="1:10" s="21" customFormat="1" x14ac:dyDescent="0.25">
      <c r="A5" s="11" t="s">
        <v>19</v>
      </c>
      <c r="B5" s="106">
        <f>B3*B4*5+B3*17.96+3*28.94*B3+15.19*3*B3</f>
        <v>263640.60000000003</v>
      </c>
      <c r="C5" s="39"/>
      <c r="D5" s="39"/>
      <c r="E5" s="11"/>
      <c r="F5" s="39"/>
      <c r="G5" s="11"/>
      <c r="H5" s="7"/>
      <c r="I5" s="6"/>
      <c r="J5" s="6"/>
    </row>
    <row r="6" spans="1:10" s="21" customFormat="1" ht="16.5" thickBot="1" x14ac:dyDescent="0.3">
      <c r="A6" s="11" t="s">
        <v>1</v>
      </c>
      <c r="B6" s="11">
        <v>99.5</v>
      </c>
      <c r="C6" s="11"/>
      <c r="D6" s="11"/>
      <c r="E6" s="11"/>
      <c r="F6" s="39"/>
      <c r="G6" s="11"/>
      <c r="H6" s="7"/>
      <c r="I6" s="6"/>
      <c r="J6" s="6"/>
    </row>
    <row r="7" spans="1:10" s="22" customFormat="1" ht="67.5" customHeight="1" x14ac:dyDescent="0.25">
      <c r="A7" s="8" t="s">
        <v>2</v>
      </c>
      <c r="B7" s="10" t="s">
        <v>12</v>
      </c>
      <c r="C7" s="10" t="s">
        <v>16</v>
      </c>
      <c r="D7" s="10" t="s">
        <v>20</v>
      </c>
      <c r="E7" s="9" t="s">
        <v>17</v>
      </c>
      <c r="F7" s="2"/>
      <c r="G7" s="2"/>
      <c r="H7" s="3"/>
      <c r="I7" s="3"/>
      <c r="J7" s="3"/>
    </row>
    <row r="8" spans="1:10" s="23" customFormat="1" x14ac:dyDescent="0.25">
      <c r="A8" s="12" t="s">
        <v>3</v>
      </c>
      <c r="B8" s="47" t="s">
        <v>13</v>
      </c>
      <c r="C8" s="105" t="s">
        <v>18</v>
      </c>
      <c r="D8" s="13">
        <v>0.92</v>
      </c>
      <c r="E8" s="76">
        <f>D8*B3*E1</f>
        <v>9869.76</v>
      </c>
      <c r="F8" s="14"/>
      <c r="G8" s="14"/>
      <c r="H8" s="40"/>
      <c r="I8" s="4"/>
      <c r="J8" s="4"/>
    </row>
    <row r="9" spans="1:10" s="23" customFormat="1" ht="47.25" x14ac:dyDescent="0.25">
      <c r="A9" s="12" t="s">
        <v>4</v>
      </c>
      <c r="B9" s="47" t="s">
        <v>13</v>
      </c>
      <c r="C9" s="105" t="s">
        <v>18</v>
      </c>
      <c r="D9" s="13">
        <f>3.3+D10+D11+D12</f>
        <v>3.9456002982848615</v>
      </c>
      <c r="E9" s="76">
        <f>D9*E1*B3</f>
        <v>42328.399999999994</v>
      </c>
      <c r="F9" s="14"/>
      <c r="G9" s="14"/>
      <c r="H9" s="40"/>
      <c r="I9" s="4"/>
      <c r="J9" s="4"/>
    </row>
    <row r="10" spans="1:10" s="23" customFormat="1" x14ac:dyDescent="0.25">
      <c r="A10" s="15" t="s">
        <v>5</v>
      </c>
      <c r="B10" s="47"/>
      <c r="C10" s="105" t="s">
        <v>18</v>
      </c>
      <c r="D10" s="13">
        <f>E10/E1/B3</f>
        <v>0.3313758389261745</v>
      </c>
      <c r="E10" s="76">
        <v>3555</v>
      </c>
      <c r="F10" s="14"/>
      <c r="G10" s="14"/>
      <c r="H10" s="40"/>
      <c r="I10" s="4"/>
      <c r="J10" s="4"/>
    </row>
    <row r="11" spans="1:10" s="23" customFormat="1" x14ac:dyDescent="0.25">
      <c r="A11" s="15" t="s">
        <v>35</v>
      </c>
      <c r="B11" s="47"/>
      <c r="C11" s="105" t="s">
        <v>18</v>
      </c>
      <c r="D11" s="13">
        <f>E11/B3/E1</f>
        <v>0.10561148396718867</v>
      </c>
      <c r="E11" s="76">
        <v>1133</v>
      </c>
      <c r="F11" s="14"/>
      <c r="G11" s="14"/>
      <c r="H11" s="40"/>
      <c r="I11" s="4"/>
      <c r="J11" s="4"/>
    </row>
    <row r="12" spans="1:10" s="23" customFormat="1" x14ac:dyDescent="0.25">
      <c r="A12" s="15" t="s">
        <v>6</v>
      </c>
      <c r="B12" s="47"/>
      <c r="C12" s="105" t="s">
        <v>18</v>
      </c>
      <c r="D12" s="13">
        <f>E12/E1/B3</f>
        <v>0.20861297539149889</v>
      </c>
      <c r="E12" s="76">
        <v>2238</v>
      </c>
      <c r="F12" s="14"/>
      <c r="G12" s="14"/>
      <c r="H12" s="40"/>
      <c r="I12" s="4"/>
      <c r="J12" s="4"/>
    </row>
    <row r="13" spans="1:10" s="23" customFormat="1" ht="47.25" x14ac:dyDescent="0.25">
      <c r="A13" s="12" t="s">
        <v>7</v>
      </c>
      <c r="B13" s="47" t="s">
        <v>13</v>
      </c>
      <c r="C13" s="105" t="s">
        <v>18</v>
      </c>
      <c r="D13" s="13">
        <f>E13/E1/B3</f>
        <v>5.7158836689038033</v>
      </c>
      <c r="E13" s="76">
        <f>2044*2.5*E1</f>
        <v>61320</v>
      </c>
      <c r="F13" s="14"/>
      <c r="G13" s="14"/>
      <c r="H13" s="40"/>
      <c r="I13" s="4"/>
      <c r="J13" s="4"/>
    </row>
    <row r="14" spans="1:10" s="23" customFormat="1" x14ac:dyDescent="0.25">
      <c r="A14" s="12" t="s">
        <v>8</v>
      </c>
      <c r="B14" s="47" t="s">
        <v>33</v>
      </c>
      <c r="C14" s="105" t="s">
        <v>18</v>
      </c>
      <c r="D14" s="13">
        <f>E14/E1/B3</f>
        <v>2.2027404921700224</v>
      </c>
      <c r="E14" s="76">
        <v>23631</v>
      </c>
      <c r="F14" s="14"/>
      <c r="G14" s="14"/>
      <c r="H14" s="40"/>
      <c r="I14" s="4"/>
      <c r="J14" s="4"/>
    </row>
    <row r="15" spans="1:10" s="23" customFormat="1" x14ac:dyDescent="0.25">
      <c r="A15" s="12" t="s">
        <v>43</v>
      </c>
      <c r="B15" s="47" t="s">
        <v>33</v>
      </c>
      <c r="C15" s="105" t="s">
        <v>18</v>
      </c>
      <c r="D15" s="13">
        <v>0.43</v>
      </c>
      <c r="E15" s="76">
        <f>D15*E1*B3</f>
        <v>4613.04</v>
      </c>
      <c r="F15" s="14"/>
      <c r="G15" s="14"/>
      <c r="H15" s="40"/>
      <c r="I15" s="4"/>
      <c r="J15" s="4"/>
    </row>
    <row r="16" spans="1:10" s="23" customFormat="1" ht="32.25" thickBot="1" x14ac:dyDescent="0.3">
      <c r="A16" s="12" t="s">
        <v>40</v>
      </c>
      <c r="B16" s="47" t="s">
        <v>13</v>
      </c>
      <c r="C16" s="105" t="s">
        <v>18</v>
      </c>
      <c r="D16" s="13">
        <v>0.49</v>
      </c>
      <c r="E16" s="76">
        <f>D16*E1*B3</f>
        <v>5256.72</v>
      </c>
      <c r="F16" s="14"/>
      <c r="G16" s="14"/>
      <c r="H16" s="40"/>
      <c r="I16" s="4"/>
      <c r="J16" s="4"/>
    </row>
    <row r="17" spans="1:10" s="23" customFormat="1" x14ac:dyDescent="0.25">
      <c r="A17" s="84" t="s">
        <v>34</v>
      </c>
      <c r="B17" s="85"/>
      <c r="C17" s="85" t="s">
        <v>18</v>
      </c>
      <c r="D17" s="86">
        <f>E17/E1/B3</f>
        <v>8.1814420208799401</v>
      </c>
      <c r="E17" s="87">
        <f>E18+E19</f>
        <v>87770.51</v>
      </c>
      <c r="F17" s="14"/>
      <c r="G17" s="14"/>
      <c r="H17" s="40"/>
      <c r="I17" s="4"/>
      <c r="J17" s="4"/>
    </row>
    <row r="18" spans="1:10" s="24" customFormat="1" ht="15.75" customHeight="1" x14ac:dyDescent="0.25">
      <c r="A18" s="12" t="s">
        <v>36</v>
      </c>
      <c r="B18" s="62" t="s">
        <v>37</v>
      </c>
      <c r="C18" s="34" t="s">
        <v>18</v>
      </c>
      <c r="D18" s="17"/>
      <c r="E18" s="76">
        <v>10560</v>
      </c>
      <c r="F18" s="18"/>
      <c r="G18" s="18"/>
      <c r="H18" s="41"/>
      <c r="I18" s="5"/>
      <c r="J18" s="5"/>
    </row>
    <row r="19" spans="1:10" s="77" customFormat="1" ht="16.5" thickBot="1" x14ac:dyDescent="0.3">
      <c r="A19" s="78" t="s">
        <v>38</v>
      </c>
      <c r="B19" s="63" t="s">
        <v>39</v>
      </c>
      <c r="C19" s="26" t="s">
        <v>18</v>
      </c>
      <c r="D19" s="88"/>
      <c r="E19" s="79">
        <v>77210.509999999995</v>
      </c>
      <c r="F19" s="14"/>
      <c r="G19" s="14"/>
      <c r="H19" s="40"/>
      <c r="I19" s="4"/>
      <c r="J19" s="4"/>
    </row>
    <row r="20" spans="1:10" s="24" customFormat="1" ht="16.5" thickBot="1" x14ac:dyDescent="0.3">
      <c r="A20" s="29" t="s">
        <v>41</v>
      </c>
      <c r="B20" s="28"/>
      <c r="C20" s="28" t="s">
        <v>18</v>
      </c>
      <c r="D20" s="74">
        <f>E20/E1/B3</f>
        <v>0.46681580909768827</v>
      </c>
      <c r="E20" s="75">
        <f>D37+D38</f>
        <v>5008</v>
      </c>
      <c r="F20" s="18"/>
      <c r="G20" s="18"/>
      <c r="H20" s="41"/>
      <c r="I20" s="5"/>
      <c r="J20" s="5"/>
    </row>
    <row r="21" spans="1:10" s="23" customFormat="1" ht="16.5" thickBot="1" x14ac:dyDescent="0.3">
      <c r="A21" s="80" t="s">
        <v>9</v>
      </c>
      <c r="B21" s="81"/>
      <c r="C21" s="82" t="s">
        <v>18</v>
      </c>
      <c r="D21" s="83">
        <f>D8+D9+D13+D14+D15+D16+D17+D20</f>
        <v>22.352482289336315</v>
      </c>
      <c r="E21" s="66">
        <f>E8+E9+E13+E14+E15+E16+E17+E20</f>
        <v>239797.43</v>
      </c>
      <c r="F21" s="31"/>
      <c r="G21" s="18"/>
      <c r="H21" s="42"/>
      <c r="I21" s="4"/>
      <c r="J21" s="4"/>
    </row>
    <row r="22" spans="1:10" s="24" customFormat="1" ht="16.5" thickBot="1" x14ac:dyDescent="0.3">
      <c r="A22" s="114" t="s">
        <v>25</v>
      </c>
      <c r="B22" s="115"/>
      <c r="C22" s="115"/>
      <c r="D22" s="90" t="s">
        <v>27</v>
      </c>
      <c r="E22" s="91" t="s">
        <v>28</v>
      </c>
      <c r="F22" s="31"/>
      <c r="G22" s="18"/>
      <c r="H22" s="42"/>
      <c r="I22" s="5"/>
      <c r="J22" s="5"/>
    </row>
    <row r="23" spans="1:10" s="55" customFormat="1" x14ac:dyDescent="0.25">
      <c r="A23" s="48" t="s">
        <v>32</v>
      </c>
      <c r="B23" s="49"/>
      <c r="C23" s="56" t="s">
        <v>18</v>
      </c>
      <c r="D23" s="69"/>
      <c r="E23" s="107">
        <v>-5061</v>
      </c>
      <c r="F23" s="44"/>
      <c r="G23" s="44"/>
      <c r="H23" s="53"/>
      <c r="I23" s="54"/>
      <c r="J23" s="54"/>
    </row>
    <row r="24" spans="1:10" s="55" customFormat="1" x14ac:dyDescent="0.25">
      <c r="A24" s="15" t="s">
        <v>42</v>
      </c>
      <c r="B24" s="57"/>
      <c r="C24" s="58" t="s">
        <v>18</v>
      </c>
      <c r="D24" s="108">
        <f>4802.58+1411.92</f>
        <v>6214.5</v>
      </c>
      <c r="E24" s="67"/>
      <c r="F24" s="44"/>
      <c r="G24" s="44"/>
      <c r="H24" s="53"/>
      <c r="I24" s="54"/>
      <c r="J24" s="54"/>
    </row>
    <row r="25" spans="1:10" s="55" customFormat="1" x14ac:dyDescent="0.25">
      <c r="A25" s="15" t="s">
        <v>29</v>
      </c>
      <c r="B25" s="25"/>
      <c r="C25" s="58" t="s">
        <v>18</v>
      </c>
      <c r="D25" s="108">
        <f>B5</f>
        <v>263640.60000000003</v>
      </c>
      <c r="E25" s="67"/>
      <c r="F25" s="44"/>
      <c r="G25" s="44"/>
      <c r="H25" s="53"/>
      <c r="I25" s="54"/>
      <c r="J25" s="54"/>
    </row>
    <row r="26" spans="1:10" s="55" customFormat="1" ht="16.5" thickBot="1" x14ac:dyDescent="0.3">
      <c r="A26" s="50" t="s">
        <v>9</v>
      </c>
      <c r="B26" s="51"/>
      <c r="C26" s="52" t="s">
        <v>18</v>
      </c>
      <c r="D26" s="70"/>
      <c r="E26" s="68">
        <f>E21</f>
        <v>239797.43</v>
      </c>
      <c r="F26" s="44"/>
      <c r="G26" s="44"/>
      <c r="H26" s="53"/>
      <c r="I26" s="54"/>
      <c r="J26" s="54"/>
    </row>
    <row r="27" spans="1:10" s="61" customFormat="1" ht="16.5" thickBot="1" x14ac:dyDescent="0.3">
      <c r="A27" s="92" t="s">
        <v>15</v>
      </c>
      <c r="B27" s="93"/>
      <c r="C27" s="94" t="s">
        <v>18</v>
      </c>
      <c r="D27" s="95">
        <f>D23+E23+D24+D25-E26</f>
        <v>24996.670000000042</v>
      </c>
      <c r="E27" s="96"/>
      <c r="F27" s="43"/>
      <c r="G27" s="43"/>
      <c r="H27" s="59"/>
      <c r="I27" s="60"/>
      <c r="J27" s="60"/>
    </row>
    <row r="28" spans="1:10" s="21" customFormat="1" x14ac:dyDescent="0.25">
      <c r="A28" s="111" t="s">
        <v>31</v>
      </c>
      <c r="B28" s="112"/>
      <c r="C28" s="112"/>
      <c r="D28" s="112"/>
      <c r="E28" s="113"/>
      <c r="F28" s="40"/>
      <c r="G28" s="7"/>
      <c r="H28" s="7"/>
      <c r="I28" s="6"/>
      <c r="J28" s="6"/>
    </row>
    <row r="29" spans="1:10" s="32" customFormat="1" x14ac:dyDescent="0.25">
      <c r="A29" s="33" t="s">
        <v>23</v>
      </c>
      <c r="B29" s="109" t="s">
        <v>52</v>
      </c>
      <c r="C29" s="109" t="s">
        <v>26</v>
      </c>
      <c r="D29" s="116"/>
      <c r="E29" s="117"/>
      <c r="F29" s="7"/>
      <c r="G29" s="7"/>
      <c r="H29" s="7"/>
      <c r="I29" s="6"/>
      <c r="J29" s="6"/>
    </row>
    <row r="30" spans="1:10" s="32" customFormat="1" ht="63" x14ac:dyDescent="0.25">
      <c r="A30" s="12"/>
      <c r="B30" s="110"/>
      <c r="C30" s="89" t="s">
        <v>44</v>
      </c>
      <c r="D30" s="89" t="s">
        <v>45</v>
      </c>
      <c r="E30" s="73" t="s">
        <v>30</v>
      </c>
      <c r="F30" s="7"/>
      <c r="G30" s="7"/>
      <c r="H30" s="7"/>
      <c r="I30" s="6"/>
      <c r="J30" s="6"/>
    </row>
    <row r="31" spans="1:10" s="21" customFormat="1" ht="15.75" customHeight="1" x14ac:dyDescent="0.25">
      <c r="A31" s="27" t="s">
        <v>50</v>
      </c>
      <c r="B31" s="64">
        <v>238817.01</v>
      </c>
      <c r="C31" s="64">
        <v>238759.7</v>
      </c>
      <c r="D31" s="64"/>
      <c r="E31" s="65"/>
      <c r="F31" s="45"/>
      <c r="G31" s="7"/>
      <c r="H31" s="7"/>
      <c r="I31" s="6"/>
      <c r="J31" s="6"/>
    </row>
    <row r="32" spans="1:10" s="21" customFormat="1" ht="15.75" customHeight="1" x14ac:dyDescent="0.25">
      <c r="A32" s="27" t="s">
        <v>51</v>
      </c>
      <c r="B32" s="64"/>
      <c r="C32" s="64"/>
      <c r="D32" s="64"/>
      <c r="E32" s="65"/>
      <c r="F32" s="45"/>
      <c r="G32" s="7"/>
      <c r="H32" s="7"/>
      <c r="I32" s="6"/>
      <c r="J32" s="6"/>
    </row>
    <row r="33" spans="1:10" s="21" customFormat="1" ht="15.75" customHeight="1" x14ac:dyDescent="0.25">
      <c r="A33" s="27" t="s">
        <v>46</v>
      </c>
      <c r="B33" s="64">
        <v>49753.279999999999</v>
      </c>
      <c r="C33" s="64">
        <v>49219.1</v>
      </c>
      <c r="D33" s="64">
        <v>766.98</v>
      </c>
      <c r="E33" s="65"/>
      <c r="F33" s="45"/>
      <c r="G33" s="7"/>
      <c r="H33" s="7"/>
      <c r="I33" s="6"/>
      <c r="J33" s="6"/>
    </row>
    <row r="34" spans="1:10" s="21" customFormat="1" ht="15.75" customHeight="1" x14ac:dyDescent="0.25">
      <c r="A34" s="27" t="s">
        <v>47</v>
      </c>
      <c r="B34" s="64">
        <v>57670.1</v>
      </c>
      <c r="C34" s="64">
        <v>57071.28</v>
      </c>
      <c r="D34" s="64">
        <v>882.84</v>
      </c>
      <c r="E34" s="65"/>
      <c r="F34" s="45"/>
      <c r="G34" s="7"/>
      <c r="H34" s="7"/>
      <c r="I34" s="6"/>
      <c r="J34" s="6"/>
    </row>
    <row r="35" spans="1:10" s="21" customFormat="1" ht="15.75" customHeight="1" x14ac:dyDescent="0.25">
      <c r="A35" s="27" t="s">
        <v>48</v>
      </c>
      <c r="B35" s="64">
        <v>92103</v>
      </c>
      <c r="C35" s="64">
        <v>88166</v>
      </c>
      <c r="D35" s="64">
        <v>3828</v>
      </c>
      <c r="E35" s="65">
        <v>62</v>
      </c>
      <c r="F35" s="45"/>
      <c r="G35" s="7"/>
      <c r="H35" s="7"/>
      <c r="I35" s="6"/>
      <c r="J35" s="6"/>
    </row>
    <row r="36" spans="1:10" s="21" customFormat="1" ht="15.75" customHeight="1" thickBot="1" x14ac:dyDescent="0.3">
      <c r="A36" s="97" t="s">
        <v>49</v>
      </c>
      <c r="B36" s="98">
        <v>14614.1</v>
      </c>
      <c r="C36" s="98">
        <v>14664.8</v>
      </c>
      <c r="D36" s="98"/>
      <c r="E36" s="99"/>
      <c r="F36" s="45"/>
      <c r="G36" s="7"/>
      <c r="H36" s="7"/>
      <c r="I36" s="6"/>
      <c r="J36" s="6"/>
    </row>
    <row r="37" spans="1:10" s="21" customFormat="1" ht="16.5" thickBot="1" x14ac:dyDescent="0.3">
      <c r="A37" s="30" t="s">
        <v>24</v>
      </c>
      <c r="B37" s="71">
        <f>SUM(B31:B36)</f>
        <v>452957.49</v>
      </c>
      <c r="C37" s="71">
        <f>SUM(C31:C36)</f>
        <v>447880.87999999995</v>
      </c>
      <c r="D37" s="71">
        <f>SUM(D33:D36)</f>
        <v>5477.82</v>
      </c>
      <c r="E37" s="72">
        <f>SUM(E31:E35)</f>
        <v>62</v>
      </c>
      <c r="F37" s="11"/>
    </row>
    <row r="38" spans="1:10" s="104" customFormat="1" ht="15.75" customHeight="1" thickBot="1" x14ac:dyDescent="0.3">
      <c r="A38" s="100" t="s">
        <v>53</v>
      </c>
      <c r="B38" s="101"/>
      <c r="C38" s="101"/>
      <c r="D38" s="101">
        <f>B33+B34+B35-C33-C34-C35-D33-D34-D35-E35</f>
        <v>-469.81999999999971</v>
      </c>
      <c r="E38" s="102"/>
      <c r="F38" s="103"/>
    </row>
    <row r="39" spans="1:10" s="23" customFormat="1" x14ac:dyDescent="0.25">
      <c r="A39" s="14" t="s">
        <v>10</v>
      </c>
      <c r="B39" s="14"/>
      <c r="C39" s="16"/>
      <c r="D39" s="46"/>
      <c r="E39" s="14"/>
      <c r="F39" s="14"/>
      <c r="G39" s="14"/>
      <c r="H39" s="40"/>
      <c r="I39" s="4"/>
      <c r="J39" s="4"/>
    </row>
    <row r="40" spans="1:10" s="21" customFormat="1" x14ac:dyDescent="0.25">
      <c r="A40" s="11"/>
      <c r="B40" s="11"/>
      <c r="C40" s="11"/>
      <c r="D40" s="11"/>
      <c r="E40" s="11"/>
      <c r="F40" s="11"/>
      <c r="G40" s="11"/>
      <c r="H40" s="7"/>
      <c r="I40" s="6"/>
      <c r="J40" s="6"/>
    </row>
    <row r="41" spans="1:10" s="21" customFormat="1" x14ac:dyDescent="0.25">
      <c r="A41" s="11"/>
      <c r="B41" s="11"/>
      <c r="C41" s="11"/>
      <c r="D41" s="11"/>
      <c r="E41" s="11"/>
      <c r="F41" s="11"/>
      <c r="G41" s="11"/>
      <c r="H41" s="7"/>
      <c r="I41" s="6"/>
      <c r="J41" s="6"/>
    </row>
    <row r="42" spans="1:10" s="21" customFormat="1" x14ac:dyDescent="0.25">
      <c r="A42" s="11"/>
      <c r="B42" s="11"/>
      <c r="C42" s="11"/>
      <c r="D42" s="11"/>
      <c r="E42" s="11"/>
      <c r="F42" s="11"/>
      <c r="G42" s="11"/>
      <c r="H42" s="7"/>
      <c r="I42" s="6"/>
      <c r="J42" s="6"/>
    </row>
  </sheetData>
  <mergeCells count="4">
    <mergeCell ref="B29:B30"/>
    <mergeCell ref="A28:E28"/>
    <mergeCell ref="A22:C22"/>
    <mergeCell ref="C29:E29"/>
  </mergeCells>
  <pageMargins left="0.51181102362204722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2019-02-06T11:21:31Z</cp:lastPrinted>
  <dcterms:created xsi:type="dcterms:W3CDTF">2016-04-22T06:39:22Z</dcterms:created>
  <dcterms:modified xsi:type="dcterms:W3CDTF">2019-02-18T10:13:06Z</dcterms:modified>
</cp:coreProperties>
</file>