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9" i="1" l="1"/>
  <c r="E13" i="1" l="1"/>
  <c r="D39" i="1" l="1"/>
  <c r="E21" i="1" l="1"/>
  <c r="D38" i="1"/>
  <c r="C38" i="1"/>
  <c r="B38" i="1"/>
  <c r="E17" i="1" l="1"/>
  <c r="D25" i="1" l="1"/>
  <c r="B5" i="1" l="1"/>
  <c r="D11" i="1" l="1"/>
  <c r="D26" i="1" l="1"/>
  <c r="E38" i="1" l="1"/>
  <c r="A27" i="1" l="1"/>
  <c r="D21" i="1" l="1"/>
  <c r="D12" i="1"/>
  <c r="D13" i="1" l="1"/>
  <c r="E8" i="1"/>
  <c r="E16" i="1"/>
  <c r="E15" i="1"/>
  <c r="D10" i="1"/>
  <c r="D14" i="1"/>
  <c r="D17" i="1" l="1"/>
  <c r="D22" i="1" s="1"/>
  <c r="E9" i="1" l="1"/>
  <c r="E22" i="1" l="1"/>
  <c r="E27" i="1" s="1"/>
  <c r="D28" i="1" s="1"/>
</calcChain>
</file>

<file path=xl/sharedStrings.xml><?xml version="1.0" encoding="utf-8"?>
<sst xmlns="http://schemas.openxmlformats.org/spreadsheetml/2006/main" count="79" uniqueCount="58">
  <si>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</si>
  <si>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</si>
  <si>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</si>
  <si>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</si>
  <si>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</si>
  <si>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</si>
  <si>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</si>
  <si>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</si>
  <si>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</si>
  <si>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</si>
  <si>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</si>
  <si>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</si>
  <si>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</si>
  <si>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Чебоксары, ул. Заовражная, д.49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</si>
  <si>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</si>
  <si>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</si>
  <si>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</si>
  <si>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</si>
  <si>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</si>
  <si>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</si>
  <si>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</si>
  <si>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7.Работы по ремонту общедомового имущества всего, в т.ч.</t>
  </si>
  <si>
    <t>Площадь дома, м2</t>
  </si>
  <si>
    <t>Ресурсоснабжающая организация (РСО)</t>
  </si>
  <si>
    <t>ИТОГО</t>
  </si>
  <si>
    <t>февраль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</si>
  <si>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</si>
  <si>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</si>
  <si>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</si>
  <si>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</si>
  <si>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</si>
  <si>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</si>
  <si>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</si>
  <si>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2018г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</si>
  <si>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</si>
  <si>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</si>
  <si>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</si>
  <si>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*электроизмерительные работы</t>
  </si>
  <si>
    <t>руб</t>
  </si>
  <si>
    <t>апрель</t>
  </si>
  <si>
    <t>работы по технич.диагностир-ию внутридом.газового оборудования</t>
  </si>
  <si>
    <t>ремонт мягкой кровли кв.43,44,45</t>
  </si>
  <si>
    <t>октябрь</t>
  </si>
  <si>
    <t>работа на общедомовой системе ХВС подвал п.1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</si>
  <si>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</si>
  <si>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обеспечению вывоза ТКО силами ООО УК "Атал".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</si>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</sst>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5" fillId="0" borderId="0" xfId="0" applyFont="1" applyFill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/>
    <xf numFmtId="0" fontId="0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8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/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165" fontId="4" fillId="2" borderId="11" xfId="1" applyNumberFormat="1" applyFont="1" applyFill="1" applyBorder="1" applyAlignment="1">
      <alignment vertical="top" wrapText="1"/>
    </xf>
    <xf numFmtId="2" fontId="5" fillId="0" borderId="8" xfId="0" applyNumberFormat="1" applyFont="1" applyFill="1" applyBorder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5" fillId="0" borderId="0" xfId="0" applyFont="1" applyFill="1" applyBorder="1"/>
    <xf numFmtId="0" fontId="0" fillId="0" borderId="0" xfId="0" applyFill="1" applyBorder="1"/>
    <xf numFmtId="0" fontId="5" fillId="0" borderId="16" xfId="0" applyFont="1" applyFill="1" applyBorder="1" applyAlignment="1">
      <alignment horizontal="center" vertical="top" wrapText="1"/>
    </xf>
    <xf numFmtId="2" fontId="5" fillId="0" borderId="16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vertical="top" wrapText="1"/>
    </xf>
    <xf numFmtId="165" fontId="4" fillId="2" borderId="6" xfId="1" applyNumberFormat="1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center" vertical="top" wrapText="1"/>
    </xf>
    <xf numFmtId="1" fontId="5" fillId="0" borderId="19" xfId="0" applyNumberFormat="1" applyFont="1" applyFill="1" applyBorder="1" applyAlignment="1">
      <alignment vertical="top" wrapText="1"/>
    </xf>
    <xf numFmtId="165" fontId="5" fillId="0" borderId="20" xfId="1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1" fontId="4" fillId="2" borderId="12" xfId="0" applyNumberFormat="1" applyFont="1" applyFill="1" applyBorder="1" applyAlignment="1">
      <alignment vertical="top" wrapText="1"/>
    </xf>
    <xf numFmtId="2" fontId="4" fillId="2" borderId="11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165" fontId="6" fillId="0" borderId="6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top" wrapText="1"/>
    </xf>
    <xf numFmtId="165" fontId="8" fillId="2" borderId="8" xfId="1" applyNumberFormat="1" applyFont="1" applyFill="1" applyBorder="1" applyAlignment="1">
      <alignment vertical="top" wrapText="1"/>
    </xf>
    <xf numFmtId="165" fontId="8" fillId="2" borderId="9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16" xfId="1" applyNumberFormat="1" applyFont="1" applyFill="1" applyBorder="1" applyAlignment="1">
      <alignment vertical="top"/>
    </xf>
    <xf numFmtId="165" fontId="6" fillId="0" borderId="17" xfId="1" applyNumberFormat="1" applyFont="1" applyFill="1" applyBorder="1" applyAlignment="1">
      <alignment vertical="top"/>
    </xf>
    <xf numFmtId="0" fontId="5" fillId="0" borderId="7" xfId="0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/>
    </xf>
    <xf numFmtId="165" fontId="5" fillId="0" borderId="9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4" fillId="0" borderId="11" xfId="1" applyNumberFormat="1" applyFont="1" applyFill="1" applyBorder="1" applyAlignment="1">
      <alignment vertical="top"/>
    </xf>
    <xf numFmtId="165" fontId="4" fillId="0" borderId="0" xfId="1" applyNumberFormat="1" applyFont="1" applyFill="1" applyAlignment="1">
      <alignment horizontal="right" vertical="top" wrapText="1"/>
    </xf>
    <xf numFmtId="165" fontId="5" fillId="0" borderId="17" xfId="1" applyNumberFormat="1" applyFont="1" applyFill="1" applyBorder="1" applyAlignment="1">
      <alignment vertical="top" wrapText="1"/>
    </xf>
    <xf numFmtId="165" fontId="6" fillId="0" borderId="5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75" zoomScaleNormal="75" workbookViewId="0">
      <selection activeCell="F31" sqref="F31:F37"/>
    </sheetView>
  </sheetViews>
  <sheetFormatPr defaultRowHeight="15.75" x14ac:dyDescent="0.25"/>
  <cols>
    <col min="1" max="1" width="79.7109375" style="9" customWidth="1"/>
    <col min="2" max="2" width="14.42578125" style="9" customWidth="1"/>
    <col min="3" max="3" width="13.7109375" style="9" customWidth="1"/>
    <col min="4" max="4" width="13.28515625" style="9" customWidth="1"/>
    <col min="5" max="5" width="14.28515625" style="9" customWidth="1"/>
    <col min="6" max="6" width="11.85546875" style="9" bestFit="1" customWidth="1"/>
    <col min="7" max="8" width="9.140625" style="2"/>
  </cols>
  <sheetData>
    <row r="1" spans="1:10" s="2" customFormat="1" ht="31.5" x14ac:dyDescent="0.25">
      <c r="A1" s="29" t="s">
        <v>10</v>
      </c>
      <c r="B1" s="9"/>
      <c r="C1" s="9" t="s">
        <v>33</v>
      </c>
      <c r="D1" s="30" t="s">
        <v>17</v>
      </c>
      <c r="E1" s="30">
        <v>12</v>
      </c>
      <c r="F1" s="9"/>
    </row>
    <row r="2" spans="1:10" s="2" customFormat="1" x14ac:dyDescent="0.25">
      <c r="A2" s="31" t="s">
        <v>13</v>
      </c>
      <c r="B2" s="9"/>
      <c r="C2" s="9"/>
      <c r="D2" s="9"/>
      <c r="E2" s="9"/>
      <c r="F2" s="9"/>
    </row>
    <row r="3" spans="1:10" s="2" customFormat="1" x14ac:dyDescent="0.25">
      <c r="A3" s="9" t="s">
        <v>22</v>
      </c>
      <c r="B3" s="9">
        <v>2265.1999999999998</v>
      </c>
      <c r="C3" s="9"/>
      <c r="D3" s="9"/>
      <c r="E3" s="9"/>
      <c r="F3" s="9"/>
    </row>
    <row r="4" spans="1:10" s="2" customFormat="1" x14ac:dyDescent="0.25">
      <c r="A4" s="9" t="s">
        <v>28</v>
      </c>
      <c r="B4" s="9">
        <v>17.32</v>
      </c>
      <c r="C4" s="9">
        <v>17.36</v>
      </c>
      <c r="D4" s="9">
        <v>14.56</v>
      </c>
      <c r="E4" s="9"/>
      <c r="F4" s="9"/>
    </row>
    <row r="5" spans="1:10" s="2" customFormat="1" x14ac:dyDescent="0.25">
      <c r="A5" s="9" t="s">
        <v>18</v>
      </c>
      <c r="B5" s="97">
        <f>B3*B4*6+B3*C4*3+14.56*3*B3</f>
        <v>452315.13599999994</v>
      </c>
      <c r="C5" s="32"/>
      <c r="D5" s="32"/>
      <c r="E5" s="9"/>
      <c r="F5" s="32"/>
      <c r="G5" s="9"/>
    </row>
    <row r="6" spans="1:10" s="2" customFormat="1" ht="16.5" thickBot="1" x14ac:dyDescent="0.3">
      <c r="A6" s="9" t="s">
        <v>0</v>
      </c>
      <c r="B6" s="9">
        <v>99.93</v>
      </c>
      <c r="C6" s="9"/>
      <c r="D6" s="9"/>
      <c r="E6" s="9"/>
      <c r="F6" s="32"/>
    </row>
    <row r="7" spans="1:10" s="3" customFormat="1" ht="66.75" customHeight="1" x14ac:dyDescent="0.25">
      <c r="A7" s="6" t="s">
        <v>1</v>
      </c>
      <c r="B7" s="8" t="s">
        <v>11</v>
      </c>
      <c r="C7" s="8" t="s">
        <v>15</v>
      </c>
      <c r="D7" s="8" t="s">
        <v>19</v>
      </c>
      <c r="E7" s="7" t="s">
        <v>16</v>
      </c>
      <c r="F7" s="10"/>
    </row>
    <row r="8" spans="1:10" s="2" customFormat="1" ht="15.75" customHeight="1" x14ac:dyDescent="0.25">
      <c r="A8" s="11" t="s">
        <v>2</v>
      </c>
      <c r="B8" s="27" t="s">
        <v>12</v>
      </c>
      <c r="C8" s="75" t="s">
        <v>20</v>
      </c>
      <c r="D8" s="12">
        <v>0.92</v>
      </c>
      <c r="E8" s="55">
        <f>D8*B3*E1</f>
        <v>25007.807999999997</v>
      </c>
      <c r="F8" s="9"/>
    </row>
    <row r="9" spans="1:10" s="2" customFormat="1" ht="47.25" x14ac:dyDescent="0.25">
      <c r="A9" s="11" t="s">
        <v>3</v>
      </c>
      <c r="B9" s="27" t="s">
        <v>12</v>
      </c>
      <c r="C9" s="75" t="s">
        <v>20</v>
      </c>
      <c r="D9" s="12">
        <f>4.2+D10+D11+D12</f>
        <v>4.5791791747601387</v>
      </c>
      <c r="E9" s="55">
        <f>D9*E1*B3</f>
        <v>124473.07999999999</v>
      </c>
      <c r="F9" s="9"/>
    </row>
    <row r="10" spans="1:10" s="2" customFormat="1" x14ac:dyDescent="0.25">
      <c r="A10" s="14" t="s">
        <v>4</v>
      </c>
      <c r="B10" s="27"/>
      <c r="C10" s="75" t="s">
        <v>20</v>
      </c>
      <c r="D10" s="12">
        <f>E10/E1/B3</f>
        <v>0.11330861145447056</v>
      </c>
      <c r="E10" s="55">
        <v>3080</v>
      </c>
      <c r="F10" s="9"/>
    </row>
    <row r="11" spans="1:10" s="62" customFormat="1" x14ac:dyDescent="0.25">
      <c r="A11" s="14" t="s">
        <v>37</v>
      </c>
      <c r="B11" s="27"/>
      <c r="C11" s="75" t="s">
        <v>38</v>
      </c>
      <c r="D11" s="12">
        <f>E11/B3/E1</f>
        <v>0.15366560715757258</v>
      </c>
      <c r="E11" s="55">
        <v>4177</v>
      </c>
      <c r="F11" s="19"/>
      <c r="G11" s="19"/>
      <c r="H11" s="37"/>
      <c r="I11" s="61"/>
      <c r="J11" s="61"/>
    </row>
    <row r="12" spans="1:10" s="2" customFormat="1" x14ac:dyDescent="0.25">
      <c r="A12" s="14" t="s">
        <v>5</v>
      </c>
      <c r="B12" s="27"/>
      <c r="C12" s="75" t="s">
        <v>20</v>
      </c>
      <c r="D12" s="12">
        <f>E12/E1/B3</f>
        <v>0.11220495614809584</v>
      </c>
      <c r="E12" s="55">
        <v>3050</v>
      </c>
      <c r="F12" s="9"/>
    </row>
    <row r="13" spans="1:10" s="2" customFormat="1" ht="47.25" x14ac:dyDescent="0.25">
      <c r="A13" s="11" t="s">
        <v>6</v>
      </c>
      <c r="B13" s="27" t="s">
        <v>12</v>
      </c>
      <c r="C13" s="75" t="s">
        <v>20</v>
      </c>
      <c r="D13" s="12">
        <f>E13/E1/B3</f>
        <v>5.4635352286773795</v>
      </c>
      <c r="E13" s="55">
        <f>4420*2.8*E1</f>
        <v>148512</v>
      </c>
      <c r="F13" s="9"/>
    </row>
    <row r="14" spans="1:10" s="2" customFormat="1" x14ac:dyDescent="0.25">
      <c r="A14" s="11" t="s">
        <v>7</v>
      </c>
      <c r="B14" s="27" t="s">
        <v>35</v>
      </c>
      <c r="C14" s="75" t="s">
        <v>20</v>
      </c>
      <c r="D14" s="12">
        <f>E14/E1/B3</f>
        <v>2.2354906115721938</v>
      </c>
      <c r="E14" s="55">
        <v>60766</v>
      </c>
      <c r="F14" s="9"/>
    </row>
    <row r="15" spans="1:10" s="2" customFormat="1" x14ac:dyDescent="0.25">
      <c r="A15" s="11" t="s">
        <v>45</v>
      </c>
      <c r="B15" s="27" t="s">
        <v>35</v>
      </c>
      <c r="C15" s="75" t="s">
        <v>20</v>
      </c>
      <c r="D15" s="12">
        <v>0.43</v>
      </c>
      <c r="E15" s="55">
        <f>D15*E1*B3</f>
        <v>11688.431999999999</v>
      </c>
      <c r="F15" s="9"/>
    </row>
    <row r="16" spans="1:10" s="2" customFormat="1" ht="32.25" thickBot="1" x14ac:dyDescent="0.3">
      <c r="A16" s="11" t="s">
        <v>44</v>
      </c>
      <c r="B16" s="39" t="s">
        <v>12</v>
      </c>
      <c r="C16" s="16" t="s">
        <v>20</v>
      </c>
      <c r="D16" s="58">
        <v>0.49</v>
      </c>
      <c r="E16" s="56">
        <f>D16*E1*B3</f>
        <v>13319.375999999998</v>
      </c>
      <c r="F16" s="9"/>
    </row>
    <row r="17" spans="1:10" s="2" customFormat="1" x14ac:dyDescent="0.25">
      <c r="A17" s="65" t="s">
        <v>21</v>
      </c>
      <c r="B17" s="66"/>
      <c r="C17" s="66" t="s">
        <v>20</v>
      </c>
      <c r="D17" s="67">
        <f>E17/E1/B3</f>
        <v>1.4527845223379834</v>
      </c>
      <c r="E17" s="68">
        <f>E18+E19+E20</f>
        <v>39490.17</v>
      </c>
      <c r="F17" s="9"/>
    </row>
    <row r="18" spans="1:10" s="4" customFormat="1" x14ac:dyDescent="0.25">
      <c r="A18" s="11" t="s">
        <v>43</v>
      </c>
      <c r="B18" s="26" t="s">
        <v>25</v>
      </c>
      <c r="C18" s="75" t="s">
        <v>20</v>
      </c>
      <c r="D18" s="13"/>
      <c r="E18" s="55">
        <v>824.41</v>
      </c>
      <c r="F18" s="31"/>
    </row>
    <row r="19" spans="1:10" s="4" customFormat="1" x14ac:dyDescent="0.25">
      <c r="A19" s="11" t="s">
        <v>40</v>
      </c>
      <c r="B19" s="26" t="s">
        <v>39</v>
      </c>
      <c r="C19" s="75" t="s">
        <v>20</v>
      </c>
      <c r="D19" s="13"/>
      <c r="E19" s="55">
        <v>21120</v>
      </c>
      <c r="F19" s="31"/>
    </row>
    <row r="20" spans="1:10" s="4" customFormat="1" ht="16.5" thickBot="1" x14ac:dyDescent="0.3">
      <c r="A20" s="69" t="s">
        <v>41</v>
      </c>
      <c r="B20" s="70" t="s">
        <v>42</v>
      </c>
      <c r="C20" s="71" t="s">
        <v>20</v>
      </c>
      <c r="D20" s="72"/>
      <c r="E20" s="73">
        <v>17545.759999999998</v>
      </c>
      <c r="F20" s="31"/>
    </row>
    <row r="21" spans="1:10" s="23" customFormat="1" ht="15.75" customHeight="1" thickBot="1" x14ac:dyDescent="0.3">
      <c r="A21" s="74" t="s">
        <v>46</v>
      </c>
      <c r="B21" s="63"/>
      <c r="C21" s="63" t="s">
        <v>20</v>
      </c>
      <c r="D21" s="64">
        <f>E21/E1/B3</f>
        <v>0.96305881747012667</v>
      </c>
      <c r="E21" s="98">
        <f>D34+D35+D36+D39</f>
        <v>26178.249999999971</v>
      </c>
      <c r="F21" s="20"/>
      <c r="G21" s="21"/>
      <c r="H21" s="22"/>
      <c r="I21" s="22"/>
      <c r="J21" s="22"/>
    </row>
    <row r="22" spans="1:10" s="2" customFormat="1" ht="16.5" customHeight="1" thickBot="1" x14ac:dyDescent="0.35">
      <c r="A22" s="77" t="s">
        <v>8</v>
      </c>
      <c r="B22" s="78"/>
      <c r="C22" s="78"/>
      <c r="D22" s="79">
        <f>D8+D9+D13+D14+D15+D16+D17+D21</f>
        <v>16.534048354817823</v>
      </c>
      <c r="E22" s="57">
        <f>E8+E9+E13+E14+E15+E16+E17+E21</f>
        <v>449435.11599999992</v>
      </c>
      <c r="F22" s="59"/>
      <c r="G22" s="1"/>
    </row>
    <row r="23" spans="1:10" s="23" customFormat="1" ht="16.5" thickBot="1" x14ac:dyDescent="0.3">
      <c r="A23" s="105" t="s">
        <v>26</v>
      </c>
      <c r="B23" s="106"/>
      <c r="C23" s="106"/>
      <c r="D23" s="40" t="s">
        <v>29</v>
      </c>
      <c r="E23" s="41" t="s">
        <v>30</v>
      </c>
      <c r="F23" s="42"/>
      <c r="G23" s="20"/>
      <c r="H23" s="43"/>
      <c r="I23" s="22"/>
      <c r="J23" s="22"/>
    </row>
    <row r="24" spans="1:10" s="45" customFormat="1" x14ac:dyDescent="0.25">
      <c r="A24" s="60" t="s">
        <v>36</v>
      </c>
      <c r="B24" s="80"/>
      <c r="C24" s="81" t="s">
        <v>20</v>
      </c>
      <c r="D24" s="99">
        <v>24214</v>
      </c>
      <c r="E24" s="82"/>
      <c r="F24" s="33"/>
    </row>
    <row r="25" spans="1:10" s="49" customFormat="1" ht="15.75" customHeight="1" x14ac:dyDescent="0.25">
      <c r="A25" s="14" t="s">
        <v>47</v>
      </c>
      <c r="B25" s="17"/>
      <c r="C25" s="46" t="s">
        <v>20</v>
      </c>
      <c r="D25" s="54">
        <f>3318.12+5026.04+895.68</f>
        <v>9239.84</v>
      </c>
      <c r="E25" s="53"/>
      <c r="F25" s="34"/>
      <c r="G25" s="47"/>
      <c r="H25" s="48"/>
      <c r="I25" s="48"/>
      <c r="J25" s="48"/>
    </row>
    <row r="26" spans="1:10" s="45" customFormat="1" x14ac:dyDescent="0.25">
      <c r="A26" s="14" t="s">
        <v>31</v>
      </c>
      <c r="B26" s="17"/>
      <c r="C26" s="46" t="s">
        <v>20</v>
      </c>
      <c r="D26" s="54">
        <f>B5</f>
        <v>452315.13599999994</v>
      </c>
      <c r="E26" s="53"/>
      <c r="F26" s="35"/>
    </row>
    <row r="27" spans="1:10" s="45" customFormat="1" x14ac:dyDescent="0.25">
      <c r="A27" s="44" t="str">
        <f>A22</f>
        <v>итого расходы</v>
      </c>
      <c r="B27" s="17"/>
      <c r="C27" s="46" t="s">
        <v>20</v>
      </c>
      <c r="D27" s="54"/>
      <c r="E27" s="53">
        <f>E22</f>
        <v>449435.11599999992</v>
      </c>
      <c r="F27" s="35"/>
    </row>
    <row r="28" spans="1:10" s="50" customFormat="1" ht="15.75" customHeight="1" thickBot="1" x14ac:dyDescent="0.3">
      <c r="A28" s="84" t="s">
        <v>14</v>
      </c>
      <c r="B28" s="85"/>
      <c r="C28" s="86" t="s">
        <v>20</v>
      </c>
      <c r="D28" s="87">
        <f>D24+D25+D26-E27</f>
        <v>36333.859999999986</v>
      </c>
      <c r="E28" s="88"/>
      <c r="F28" s="36"/>
    </row>
    <row r="29" spans="1:10" s="2" customFormat="1" ht="16.5" customHeight="1" x14ac:dyDescent="0.25">
      <c r="A29" s="102" t="s">
        <v>34</v>
      </c>
      <c r="B29" s="103"/>
      <c r="C29" s="103"/>
      <c r="D29" s="103"/>
      <c r="E29" s="104"/>
      <c r="F29" s="37"/>
    </row>
    <row r="30" spans="1:10" s="25" customFormat="1" ht="15.75" customHeight="1" x14ac:dyDescent="0.25">
      <c r="A30" s="28" t="s">
        <v>23</v>
      </c>
      <c r="B30" s="100" t="s">
        <v>48</v>
      </c>
      <c r="C30" s="100" t="s">
        <v>27</v>
      </c>
      <c r="D30" s="107"/>
      <c r="E30" s="108"/>
      <c r="F30" s="5"/>
      <c r="G30" s="24"/>
      <c r="H30" s="24"/>
      <c r="I30" s="24"/>
    </row>
    <row r="31" spans="1:10" s="25" customFormat="1" ht="63" x14ac:dyDescent="0.25">
      <c r="A31" s="11"/>
      <c r="B31" s="101"/>
      <c r="C31" s="76" t="s">
        <v>49</v>
      </c>
      <c r="D31" s="76" t="s">
        <v>50</v>
      </c>
      <c r="E31" s="83" t="s">
        <v>32</v>
      </c>
      <c r="F31" s="5"/>
      <c r="G31" s="24"/>
      <c r="H31" s="24"/>
      <c r="I31" s="24"/>
    </row>
    <row r="32" spans="1:10" s="2" customFormat="1" x14ac:dyDescent="0.25">
      <c r="A32" s="18" t="s">
        <v>51</v>
      </c>
      <c r="B32" s="51">
        <v>776653.86</v>
      </c>
      <c r="C32" s="51">
        <v>776550.67</v>
      </c>
      <c r="D32" s="51"/>
      <c r="E32" s="52"/>
      <c r="F32" s="38"/>
    </row>
    <row r="33" spans="1:6" s="2" customFormat="1" ht="15.75" customHeight="1" x14ac:dyDescent="0.25">
      <c r="A33" s="18" t="s">
        <v>52</v>
      </c>
      <c r="B33" s="51"/>
      <c r="C33" s="51"/>
      <c r="D33" s="51"/>
      <c r="E33" s="52"/>
      <c r="F33" s="38"/>
    </row>
    <row r="34" spans="1:6" s="2" customFormat="1" x14ac:dyDescent="0.25">
      <c r="A34" s="18" t="s">
        <v>53</v>
      </c>
      <c r="B34" s="51">
        <v>95925.6</v>
      </c>
      <c r="C34" s="51">
        <v>94403.27</v>
      </c>
      <c r="D34" s="51">
        <v>1878.12</v>
      </c>
      <c r="E34" s="52"/>
      <c r="F34" s="38"/>
    </row>
    <row r="35" spans="1:6" s="2" customFormat="1" x14ac:dyDescent="0.25">
      <c r="A35" s="18" t="s">
        <v>54</v>
      </c>
      <c r="B35" s="51">
        <v>111189.51</v>
      </c>
      <c r="C35" s="51">
        <v>109463.59</v>
      </c>
      <c r="D35" s="51">
        <v>2161.8000000000002</v>
      </c>
      <c r="E35" s="52"/>
      <c r="F35" s="38"/>
    </row>
    <row r="36" spans="1:6" s="2" customFormat="1" x14ac:dyDescent="0.25">
      <c r="A36" s="18" t="s">
        <v>55</v>
      </c>
      <c r="B36" s="51">
        <v>221989</v>
      </c>
      <c r="C36" s="51">
        <v>198997</v>
      </c>
      <c r="D36" s="51">
        <v>25238</v>
      </c>
      <c r="E36" s="52">
        <v>62</v>
      </c>
      <c r="F36" s="38"/>
    </row>
    <row r="37" spans="1:6" s="2" customFormat="1" ht="16.5" thickBot="1" x14ac:dyDescent="0.3">
      <c r="A37" s="92" t="s">
        <v>56</v>
      </c>
      <c r="B37" s="93">
        <v>30246.400000000001</v>
      </c>
      <c r="C37" s="93">
        <v>30222.6</v>
      </c>
      <c r="D37" s="93"/>
      <c r="E37" s="94"/>
      <c r="F37" s="38"/>
    </row>
    <row r="38" spans="1:6" s="2" customFormat="1" ht="16.5" thickBot="1" x14ac:dyDescent="0.3">
      <c r="A38" s="15" t="s">
        <v>24</v>
      </c>
      <c r="B38" s="95">
        <f>SUM(B32:B37)</f>
        <v>1236004.3699999999</v>
      </c>
      <c r="C38" s="95">
        <f>SUM(C32:C37)</f>
        <v>1209637.1300000001</v>
      </c>
      <c r="D38" s="95">
        <f>SUM(D34:D37)</f>
        <v>29277.919999999998</v>
      </c>
      <c r="E38" s="96">
        <f>SUM(E32:E36)</f>
        <v>62</v>
      </c>
      <c r="F38" s="9"/>
    </row>
    <row r="39" spans="1:6" s="45" customFormat="1" ht="15.75" customHeight="1" thickBot="1" x14ac:dyDescent="0.3">
      <c r="A39" s="89" t="s">
        <v>57</v>
      </c>
      <c r="B39" s="90"/>
      <c r="C39" s="90"/>
      <c r="D39" s="90">
        <f>B34+B35+B36-C34-C35-C36-D34-D35-D36-E36</f>
        <v>-3099.6700000000274</v>
      </c>
      <c r="E39" s="91"/>
      <c r="F39" s="33"/>
    </row>
    <row r="40" spans="1:6" x14ac:dyDescent="0.25">
      <c r="A40" s="19" t="s">
        <v>9</v>
      </c>
    </row>
  </sheetData>
  <mergeCells count="4">
    <mergeCell ref="B30:B31"/>
    <mergeCell ref="A29:E29"/>
    <mergeCell ref="A23:C23"/>
    <mergeCell ref="C30:E30"/>
  </mergeCells>
  <pageMargins left="0.31496062992125984" right="0.31496062992125984" top="0.19685039370078741" bottom="0.15748031496062992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2019-02-05T12:17:39Z</cp:lastPrinted>
  <dcterms:created xsi:type="dcterms:W3CDTF">2016-04-22T06:39:22Z</dcterms:created>
  <dcterms:modified xsi:type="dcterms:W3CDTF">2019-02-18T10:13:28Z</dcterms:modified>
</cp:coreProperties>
</file>