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 l="1"/>
  <c r="E51" i="1" l="1"/>
  <c r="D47" i="1" l="1"/>
  <c r="E27" i="1" s="1"/>
  <c r="D46" i="1"/>
  <c r="E46" i="1" l="1"/>
  <c r="C46" i="1"/>
  <c r="B46" i="1"/>
  <c r="D33" i="1" l="1"/>
  <c r="E18" i="1" l="1"/>
  <c r="E23" i="1" l="1"/>
  <c r="E16" i="1" l="1"/>
  <c r="E28" i="1"/>
  <c r="D34" i="1"/>
  <c r="D13" i="1"/>
  <c r="C29" i="1" l="1"/>
  <c r="C35" i="1" s="1"/>
  <c r="A35" i="1"/>
  <c r="D32" i="1"/>
  <c r="D27" i="1" l="1"/>
  <c r="D11" i="1" l="1"/>
  <c r="E8" i="1"/>
  <c r="D10" i="1"/>
  <c r="D12" i="1"/>
  <c r="D14" i="1"/>
  <c r="D15" i="1"/>
  <c r="E17" i="1"/>
  <c r="E9" i="1" l="1"/>
  <c r="E29" i="1" s="1"/>
  <c r="D18" i="1"/>
  <c r="D29" i="1" l="1"/>
  <c r="E35" i="1"/>
  <c r="D36" i="1" s="1"/>
</calcChain>
</file>

<file path=xl/sharedStrings.xml><?xml version="1.0" encoding="utf-8"?>
<sst xmlns="http://schemas.openxmlformats.org/spreadsheetml/2006/main" count="106" uniqueCount="75">
  <si>
    <t>Чебоксары, ул. Лебедева, д.25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</si>
  <si>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</si>
  <si>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</si>
  <si>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</si>
  <si>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</si>
  <si>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</si>
  <si>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</si>
  <si>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</si>
  <si>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</si>
  <si>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</si>
  <si>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</si>
  <si>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</si>
  <si>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</si>
  <si>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</si>
  <si>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</si>
  <si>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</si>
  <si>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</si>
  <si>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май</t>
  </si>
  <si>
    <t>июнь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</si>
  <si>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</si>
  <si>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</si>
  <si>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</si>
  <si>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</si>
  <si>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</si>
  <si>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</si>
  <si>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</si>
  <si>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</si>
  <si>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</si>
  <si>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</si>
  <si>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ИТОГО</t>
  </si>
  <si>
    <t>7.Работы по ремонту общедомового имущества всего, в т.ч.</t>
  </si>
  <si>
    <t>руб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</si>
  <si>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</si>
  <si>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</si>
  <si>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</si>
  <si>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</si>
  <si>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</si>
  <si>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</si>
  <si>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октябрь</t>
  </si>
  <si>
    <t>прочим потребит. и на производ. нужды</t>
  </si>
  <si>
    <t>*электроизмерительные работы</t>
  </si>
  <si>
    <t>2018г</t>
  </si>
  <si>
    <t>Отчет по предоставлению коммунальных услуг по жилым помещениям за 2018 г</t>
  </si>
  <si>
    <t>по графику</t>
  </si>
  <si>
    <t>9.обслуживание спецсчета</t>
  </si>
  <si>
    <t>ремонт и восстановление межпанельных швов, кв.21,256,293</t>
  </si>
  <si>
    <t>ремонт мягкой кровли балконных козырьков кв. 145</t>
  </si>
  <si>
    <t>ремонт мягкой кровли кв. 145,289</t>
  </si>
  <si>
    <t>июль</t>
  </si>
  <si>
    <t>работы на общедомовой системе канализации кв.65</t>
  </si>
  <si>
    <t>работы по подготовке к отопительному сезону</t>
  </si>
  <si>
    <t>закрепление метал.листов температурного шва и установка недостающих листов с последующей покраской</t>
  </si>
  <si>
    <t>ремонт входной площадки в п.1</t>
  </si>
  <si>
    <t>Остаток средств на 01/01/2018г (+ есть средства, -задолженность)</t>
  </si>
  <si>
    <t>замена нижней разводки канализации п.2,3,5</t>
  </si>
  <si>
    <t>ноябрь</t>
  </si>
  <si>
    <t>август,дек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</si>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</sst>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/>
    <xf numFmtId="0" fontId="2" fillId="0" borderId="0" xfId="0" applyFont="1" applyFill="1"/>
    <xf numFmtId="0" fontId="3" fillId="0" borderId="0" xfId="0" applyFont="1" applyFill="1"/>
    <xf numFmtId="1" fontId="2" fillId="0" borderId="0" xfId="0" applyNumberFormat="1" applyFont="1" applyFill="1"/>
    <xf numFmtId="0" fontId="2" fillId="0" borderId="0" xfId="0" applyFont="1" applyFill="1" applyAlignment="1">
      <alignment horizontal="center" vertical="top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7" fillId="0" borderId="2" xfId="0" applyNumberFormat="1" applyFont="1" applyFill="1" applyBorder="1" applyAlignment="1">
      <alignment vertical="top" wrapText="1"/>
    </xf>
    <xf numFmtId="0" fontId="6" fillId="0" borderId="0" xfId="0" applyFont="1" applyFill="1" applyBorder="1"/>
    <xf numFmtId="0" fontId="4" fillId="0" borderId="0" xfId="0" applyFont="1" applyFill="1" applyBorder="1"/>
    <xf numFmtId="0" fontId="9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11" fillId="2" borderId="18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1" fontId="7" fillId="0" borderId="0" xfId="0" applyNumberFormat="1" applyFont="1" applyFill="1" applyAlignment="1">
      <alignment vertical="top"/>
    </xf>
    <xf numFmtId="0" fontId="12" fillId="0" borderId="0" xfId="0" applyFont="1" applyFill="1"/>
    <xf numFmtId="0" fontId="0" fillId="0" borderId="0" xfId="0" applyFont="1" applyFill="1"/>
    <xf numFmtId="0" fontId="6" fillId="2" borderId="21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/>
    </xf>
    <xf numFmtId="0" fontId="9" fillId="0" borderId="17" xfId="0" applyFont="1" applyFill="1" applyBorder="1" applyAlignment="1">
      <alignment vertical="top" wrapText="1"/>
    </xf>
    <xf numFmtId="0" fontId="9" fillId="0" borderId="18" xfId="0" applyFont="1" applyFill="1" applyBorder="1" applyAlignment="1">
      <alignment vertical="top" wrapText="1"/>
    </xf>
    <xf numFmtId="0" fontId="9" fillId="0" borderId="12" xfId="0" applyFont="1" applyFill="1" applyBorder="1" applyAlignment="1">
      <alignment horizontal="center" vertical="top" wrapText="1"/>
    </xf>
    <xf numFmtId="0" fontId="13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14" fillId="0" borderId="0" xfId="0" applyFont="1" applyFill="1"/>
    <xf numFmtId="1" fontId="9" fillId="0" borderId="18" xfId="0" applyNumberFormat="1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3" fillId="0" borderId="0" xfId="0" applyFont="1" applyFill="1" applyBorder="1"/>
    <xf numFmtId="0" fontId="7" fillId="0" borderId="1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2" fontId="7" fillId="0" borderId="18" xfId="0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/>
    </xf>
    <xf numFmtId="165" fontId="9" fillId="0" borderId="13" xfId="1" applyNumberFormat="1" applyFont="1" applyFill="1" applyBorder="1" applyAlignment="1">
      <alignment vertical="top" wrapText="1"/>
    </xf>
    <xf numFmtId="165" fontId="9" fillId="0" borderId="3" xfId="1" applyNumberFormat="1" applyFont="1" applyFill="1" applyBorder="1" applyAlignment="1">
      <alignment vertical="top" wrapText="1"/>
    </xf>
    <xf numFmtId="165" fontId="9" fillId="0" borderId="18" xfId="1" applyNumberFormat="1" applyFont="1" applyFill="1" applyBorder="1" applyAlignment="1">
      <alignment vertical="top" wrapText="1"/>
    </xf>
    <xf numFmtId="165" fontId="9" fillId="0" borderId="19" xfId="1" applyNumberFormat="1" applyFont="1" applyFill="1" applyBorder="1" applyAlignment="1">
      <alignment vertical="top" wrapText="1"/>
    </xf>
    <xf numFmtId="165" fontId="11" fillId="2" borderId="18" xfId="1" applyNumberFormat="1" applyFont="1" applyFill="1" applyBorder="1" applyAlignment="1">
      <alignment vertical="top" wrapText="1"/>
    </xf>
    <xf numFmtId="165" fontId="11" fillId="2" borderId="19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6" fillId="2" borderId="8" xfId="1" applyNumberFormat="1" applyFont="1" applyFill="1" applyBorder="1" applyAlignment="1">
      <alignment vertical="top" wrapText="1"/>
    </xf>
    <xf numFmtId="165" fontId="6" fillId="0" borderId="16" xfId="1" applyNumberFormat="1" applyFont="1" applyFill="1" applyBorder="1" applyAlignment="1">
      <alignment vertical="top"/>
    </xf>
    <xf numFmtId="165" fontId="6" fillId="0" borderId="15" xfId="1" applyNumberFormat="1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center" vertical="top" wrapText="1"/>
    </xf>
    <xf numFmtId="2" fontId="7" fillId="0" borderId="12" xfId="0" applyNumberFormat="1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165" fontId="7" fillId="0" borderId="19" xfId="1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vertical="top" wrapText="1"/>
    </xf>
    <xf numFmtId="1" fontId="7" fillId="2" borderId="16" xfId="0" applyNumberFormat="1" applyFont="1" applyFill="1" applyBorder="1" applyAlignment="1">
      <alignment vertical="top" wrapText="1"/>
    </xf>
    <xf numFmtId="1" fontId="7" fillId="2" borderId="16" xfId="0" applyNumberFormat="1" applyFont="1" applyFill="1" applyBorder="1" applyAlignment="1">
      <alignment horizontal="center" vertical="top" wrapText="1"/>
    </xf>
    <xf numFmtId="164" fontId="6" fillId="2" borderId="15" xfId="1" applyNumberFormat="1" applyFont="1" applyFill="1" applyBorder="1" applyAlignment="1">
      <alignment horizontal="right" vertical="top" wrapText="1"/>
    </xf>
    <xf numFmtId="165" fontId="6" fillId="2" borderId="15" xfId="1" applyNumberFormat="1" applyFont="1" applyFill="1" applyBorder="1" applyAlignment="1">
      <alignment vertical="top" wrapText="1"/>
    </xf>
    <xf numFmtId="0" fontId="7" fillId="0" borderId="17" xfId="0" applyNumberFormat="1" applyFont="1" applyFill="1" applyBorder="1" applyAlignment="1">
      <alignment vertical="top" wrapText="1"/>
    </xf>
    <xf numFmtId="165" fontId="7" fillId="0" borderId="18" xfId="1" applyNumberFormat="1" applyFont="1" applyFill="1" applyBorder="1" applyAlignment="1">
      <alignment vertical="top"/>
    </xf>
    <xf numFmtId="165" fontId="7" fillId="0" borderId="19" xfId="1" applyNumberFormat="1" applyFont="1" applyFill="1" applyBorder="1" applyAlignment="1">
      <alignment vertical="top"/>
    </xf>
    <xf numFmtId="0" fontId="9" fillId="0" borderId="23" xfId="0" applyFont="1" applyFill="1" applyBorder="1" applyAlignment="1">
      <alignment vertical="top" wrapText="1"/>
    </xf>
    <xf numFmtId="165" fontId="9" fillId="0" borderId="24" xfId="1" applyNumberFormat="1" applyFont="1" applyFill="1" applyBorder="1" applyAlignment="1">
      <alignment vertical="top"/>
    </xf>
    <xf numFmtId="165" fontId="9" fillId="0" borderId="25" xfId="1" applyNumberFormat="1" applyFont="1" applyFill="1" applyBorder="1" applyAlignment="1">
      <alignment vertical="top"/>
    </xf>
    <xf numFmtId="166" fontId="11" fillId="0" borderId="0" xfId="1" applyNumberFormat="1" applyFont="1" applyFill="1" applyAlignment="1">
      <alignment vertical="top" wrapText="1"/>
    </xf>
    <xf numFmtId="0" fontId="8" fillId="0" borderId="0" xfId="0" applyFont="1" applyFill="1"/>
    <xf numFmtId="0" fontId="11" fillId="2" borderId="0" xfId="0" applyFont="1" applyFill="1" applyAlignment="1">
      <alignment vertical="top" wrapText="1"/>
    </xf>
    <xf numFmtId="0" fontId="13" fillId="2" borderId="0" xfId="0" applyFont="1" applyFill="1" applyAlignment="1"/>
    <xf numFmtId="0" fontId="9" fillId="2" borderId="0" xfId="0" applyFont="1" applyFill="1" applyAlignment="1">
      <alignment vertical="top" wrapText="1"/>
    </xf>
    <xf numFmtId="166" fontId="11" fillId="2" borderId="0" xfId="1" applyNumberFormat="1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65" fontId="6" fillId="0" borderId="0" xfId="1" applyNumberFormat="1" applyFont="1" applyFill="1" applyAlignment="1">
      <alignment horizontal="right" vertical="top" wrapText="1"/>
    </xf>
    <xf numFmtId="165" fontId="7" fillId="0" borderId="5" xfId="1" applyNumberFormat="1" applyFont="1" applyFill="1" applyBorder="1" applyAlignment="1">
      <alignment vertical="top" wrapText="1"/>
    </xf>
    <xf numFmtId="165" fontId="6" fillId="0" borderId="13" xfId="1" applyNumberFormat="1" applyFont="1" applyFill="1" applyBorder="1" applyAlignment="1">
      <alignment vertical="top" wrapText="1"/>
    </xf>
    <xf numFmtId="165" fontId="9" fillId="0" borderId="12" xfId="1" applyNumberFormat="1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3" fillId="0" borderId="0" xfId="0" applyFont="1" applyAlignment="1"/>
    <xf numFmtId="0" fontId="0" fillId="0" borderId="0" xfId="0" applyAlignment="1"/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34" zoomScale="75" zoomScaleNormal="75" workbookViewId="0">
      <selection activeCell="F39" sqref="F39:F46"/>
    </sheetView>
  </sheetViews>
  <sheetFormatPr defaultRowHeight="15.75" x14ac:dyDescent="0.25"/>
  <cols>
    <col min="1" max="1" width="79" style="14" customWidth="1"/>
    <col min="2" max="2" width="13.7109375" style="14" customWidth="1"/>
    <col min="3" max="3" width="13.42578125" style="14" customWidth="1"/>
    <col min="4" max="4" width="14.28515625" style="14" customWidth="1"/>
    <col min="5" max="5" width="14" style="14" customWidth="1"/>
    <col min="6" max="6" width="9.140625" style="16"/>
    <col min="7" max="7" width="9.85546875" style="6" bestFit="1" customWidth="1"/>
  </cols>
  <sheetData>
    <row r="1" spans="1:7" s="6" customFormat="1" ht="31.5" x14ac:dyDescent="0.25">
      <c r="A1" s="42" t="s">
        <v>13</v>
      </c>
      <c r="B1" s="14"/>
      <c r="C1" s="14" t="s">
        <v>41</v>
      </c>
      <c r="D1" s="43" t="s">
        <v>23</v>
      </c>
      <c r="E1" s="43">
        <v>12</v>
      </c>
      <c r="F1" s="16"/>
    </row>
    <row r="2" spans="1:7" s="6" customFormat="1" x14ac:dyDescent="0.25">
      <c r="A2" s="44" t="s">
        <v>0</v>
      </c>
      <c r="B2" s="14"/>
      <c r="C2" s="14"/>
      <c r="D2" s="14"/>
      <c r="E2" s="14"/>
      <c r="F2" s="16"/>
    </row>
    <row r="3" spans="1:7" s="6" customFormat="1" x14ac:dyDescent="0.25">
      <c r="A3" s="14" t="s">
        <v>27</v>
      </c>
      <c r="B3" s="14">
        <v>17976.599999999999</v>
      </c>
      <c r="C3" s="14"/>
      <c r="D3" s="14"/>
      <c r="E3" s="14"/>
      <c r="F3" s="16"/>
    </row>
    <row r="4" spans="1:7" s="6" customFormat="1" x14ac:dyDescent="0.25">
      <c r="A4" s="14" t="s">
        <v>34</v>
      </c>
      <c r="B4" s="14">
        <v>19.100000000000001</v>
      </c>
      <c r="C4" s="14">
        <v>19.2</v>
      </c>
      <c r="D4" s="14">
        <v>17.2</v>
      </c>
      <c r="E4" s="14"/>
      <c r="F4" s="16"/>
    </row>
    <row r="5" spans="1:7" s="6" customFormat="1" x14ac:dyDescent="0.25">
      <c r="A5" s="14" t="s">
        <v>24</v>
      </c>
      <c r="B5" s="108">
        <v>4022988.72</v>
      </c>
      <c r="C5" s="45"/>
      <c r="D5" s="45"/>
      <c r="E5" s="14"/>
      <c r="F5" s="45"/>
      <c r="G5" s="14"/>
    </row>
    <row r="6" spans="1:7" s="6" customFormat="1" ht="16.5" thickBot="1" x14ac:dyDescent="0.3">
      <c r="A6" s="14" t="s">
        <v>1</v>
      </c>
      <c r="B6" s="14">
        <v>100</v>
      </c>
      <c r="C6" s="14"/>
      <c r="D6" s="14"/>
      <c r="E6" s="14"/>
      <c r="F6" s="45"/>
    </row>
    <row r="7" spans="1:7" s="25" customFormat="1" ht="62.25" customHeight="1" x14ac:dyDescent="0.25">
      <c r="A7" s="11" t="s">
        <v>2</v>
      </c>
      <c r="B7" s="13" t="s">
        <v>14</v>
      </c>
      <c r="C7" s="13" t="s">
        <v>21</v>
      </c>
      <c r="D7" s="13" t="s">
        <v>25</v>
      </c>
      <c r="E7" s="12" t="s">
        <v>22</v>
      </c>
      <c r="F7" s="15"/>
      <c r="G7" s="5"/>
    </row>
    <row r="8" spans="1:7" s="6" customFormat="1" ht="15.75" customHeight="1" x14ac:dyDescent="0.25">
      <c r="A8" s="17" t="s">
        <v>3</v>
      </c>
      <c r="B8" s="21" t="s">
        <v>15</v>
      </c>
      <c r="C8" s="107" t="s">
        <v>26</v>
      </c>
      <c r="D8" s="18">
        <v>0.92</v>
      </c>
      <c r="E8" s="77">
        <f>D8*B3*E1</f>
        <v>198461.66399999999</v>
      </c>
      <c r="F8" s="16"/>
    </row>
    <row r="9" spans="1:7" s="6" customFormat="1" ht="47.25" x14ac:dyDescent="0.25">
      <c r="A9" s="17" t="s">
        <v>4</v>
      </c>
      <c r="B9" s="21" t="s">
        <v>15</v>
      </c>
      <c r="C9" s="107" t="s">
        <v>26</v>
      </c>
      <c r="D9" s="18">
        <f>4.8+D10+D11+D12+D13</f>
        <v>6.8832313489017203</v>
      </c>
      <c r="E9" s="77">
        <f>D9*E1*B3</f>
        <v>1484845.16</v>
      </c>
      <c r="F9" s="16"/>
    </row>
    <row r="10" spans="1:7" s="6" customFormat="1" ht="15.75" customHeight="1" x14ac:dyDescent="0.25">
      <c r="A10" s="19" t="s">
        <v>5</v>
      </c>
      <c r="B10" s="21"/>
      <c r="C10" s="107" t="s">
        <v>26</v>
      </c>
      <c r="D10" s="18">
        <f>E10/E1/B3</f>
        <v>0.10481218176221682</v>
      </c>
      <c r="E10" s="77">
        <v>22610</v>
      </c>
      <c r="F10" s="16"/>
    </row>
    <row r="11" spans="1:7" s="6" customFormat="1" ht="15.75" customHeight="1" x14ac:dyDescent="0.25">
      <c r="A11" s="19" t="s">
        <v>6</v>
      </c>
      <c r="B11" s="21"/>
      <c r="C11" s="107" t="s">
        <v>26</v>
      </c>
      <c r="D11" s="18">
        <f>E11/E1/B3</f>
        <v>0</v>
      </c>
      <c r="E11" s="77"/>
      <c r="F11" s="16"/>
    </row>
    <row r="12" spans="1:7" s="6" customFormat="1" ht="15.75" customHeight="1" x14ac:dyDescent="0.25">
      <c r="A12" s="19" t="s">
        <v>7</v>
      </c>
      <c r="B12" s="21"/>
      <c r="C12" s="107" t="s">
        <v>26</v>
      </c>
      <c r="D12" s="18">
        <f>E12/B3/E1</f>
        <v>1.9784191671395037</v>
      </c>
      <c r="E12" s="77">
        <v>426783</v>
      </c>
      <c r="F12" s="16"/>
    </row>
    <row r="13" spans="1:7" s="6" customFormat="1" ht="15.75" customHeight="1" x14ac:dyDescent="0.25">
      <c r="A13" s="19" t="s">
        <v>40</v>
      </c>
      <c r="B13" s="21"/>
      <c r="C13" s="107" t="s">
        <v>26</v>
      </c>
      <c r="D13" s="18">
        <f>E13/E1/B3</f>
        <v>0</v>
      </c>
      <c r="E13" s="77"/>
      <c r="F13" s="10"/>
      <c r="G13" s="9"/>
    </row>
    <row r="14" spans="1:7" s="6" customFormat="1" ht="47.25" x14ac:dyDescent="0.25">
      <c r="A14" s="17" t="s">
        <v>8</v>
      </c>
      <c r="B14" s="21" t="s">
        <v>15</v>
      </c>
      <c r="C14" s="107" t="s">
        <v>26</v>
      </c>
      <c r="D14" s="18">
        <f>E14/E1/B3</f>
        <v>3.9889801185986231</v>
      </c>
      <c r="E14" s="77">
        <f>24727*2.9*E1</f>
        <v>860499.60000000009</v>
      </c>
      <c r="F14" s="16"/>
    </row>
    <row r="15" spans="1:7" s="6" customFormat="1" x14ac:dyDescent="0.25">
      <c r="A15" s="17" t="s">
        <v>9</v>
      </c>
      <c r="B15" s="83" t="s">
        <v>43</v>
      </c>
      <c r="C15" s="107" t="s">
        <v>26</v>
      </c>
      <c r="D15" s="18">
        <f>E15/E1/B3</f>
        <v>1.7492091570894015</v>
      </c>
      <c r="E15" s="77">
        <v>377338</v>
      </c>
      <c r="F15" s="16"/>
    </row>
    <row r="16" spans="1:7" s="6" customFormat="1" ht="15.75" customHeight="1" x14ac:dyDescent="0.25">
      <c r="A16" s="17" t="s">
        <v>10</v>
      </c>
      <c r="B16" s="83" t="s">
        <v>43</v>
      </c>
      <c r="C16" s="107" t="s">
        <v>26</v>
      </c>
      <c r="D16" s="18">
        <v>0.43</v>
      </c>
      <c r="E16" s="77">
        <f>D16*E1*B3</f>
        <v>92759.255999999994</v>
      </c>
      <c r="F16" s="16"/>
    </row>
    <row r="17" spans="1:10" s="6" customFormat="1" ht="32.25" thickBot="1" x14ac:dyDescent="0.3">
      <c r="A17" s="87" t="s">
        <v>57</v>
      </c>
      <c r="B17" s="66" t="s">
        <v>15</v>
      </c>
      <c r="C17" s="67" t="s">
        <v>26</v>
      </c>
      <c r="D17" s="68">
        <v>0.49</v>
      </c>
      <c r="E17" s="88">
        <f>D17*E1*B3</f>
        <v>105702.408</v>
      </c>
      <c r="F17" s="16"/>
    </row>
    <row r="18" spans="1:10" s="6" customFormat="1" x14ac:dyDescent="0.25">
      <c r="A18" s="38" t="s">
        <v>30</v>
      </c>
      <c r="B18" s="39"/>
      <c r="C18" s="39"/>
      <c r="D18" s="40">
        <f>E18/E1/B3</f>
        <v>1.4938626696186525</v>
      </c>
      <c r="E18" s="78">
        <f>E19+E20+E21+E22+E23+E24+E25+E26</f>
        <v>322254.86</v>
      </c>
      <c r="F18" s="16"/>
    </row>
    <row r="19" spans="1:10" s="8" customFormat="1" ht="15.75" customHeight="1" x14ac:dyDescent="0.25">
      <c r="A19" s="17" t="s">
        <v>45</v>
      </c>
      <c r="B19" s="21" t="s">
        <v>17</v>
      </c>
      <c r="C19" s="107" t="s">
        <v>26</v>
      </c>
      <c r="D19" s="18"/>
      <c r="E19" s="77">
        <v>30960</v>
      </c>
      <c r="F19" s="22"/>
    </row>
    <row r="20" spans="1:10" s="51" customFormat="1" ht="15.75" customHeight="1" x14ac:dyDescent="0.25">
      <c r="A20" s="17" t="s">
        <v>46</v>
      </c>
      <c r="B20" s="21" t="s">
        <v>18</v>
      </c>
      <c r="C20" s="107" t="s">
        <v>26</v>
      </c>
      <c r="D20" s="18"/>
      <c r="E20" s="77">
        <v>4500</v>
      </c>
      <c r="F20" s="16"/>
    </row>
    <row r="21" spans="1:10" s="51" customFormat="1" ht="15.75" customHeight="1" x14ac:dyDescent="0.25">
      <c r="A21" s="17" t="s">
        <v>47</v>
      </c>
      <c r="B21" s="21" t="s">
        <v>48</v>
      </c>
      <c r="C21" s="107" t="s">
        <v>26</v>
      </c>
      <c r="D21" s="18"/>
      <c r="E21" s="77">
        <v>27106.52</v>
      </c>
      <c r="F21" s="16"/>
    </row>
    <row r="22" spans="1:10" s="51" customFormat="1" ht="15.75" customHeight="1" x14ac:dyDescent="0.25">
      <c r="A22" s="17" t="s">
        <v>49</v>
      </c>
      <c r="B22" s="21" t="s">
        <v>20</v>
      </c>
      <c r="C22" s="107" t="s">
        <v>26</v>
      </c>
      <c r="D22" s="18"/>
      <c r="E22" s="77">
        <v>1549.73</v>
      </c>
      <c r="F22" s="16"/>
    </row>
    <row r="23" spans="1:10" s="51" customFormat="1" ht="15.75" customHeight="1" x14ac:dyDescent="0.25">
      <c r="A23" s="17" t="s">
        <v>50</v>
      </c>
      <c r="B23" s="21" t="s">
        <v>56</v>
      </c>
      <c r="C23" s="107" t="s">
        <v>26</v>
      </c>
      <c r="D23" s="18"/>
      <c r="E23" s="77">
        <f>17193.04+8123.12</f>
        <v>25316.16</v>
      </c>
      <c r="F23" s="16"/>
    </row>
    <row r="24" spans="1:10" s="51" customFormat="1" ht="31.5" x14ac:dyDescent="0.25">
      <c r="A24" s="17" t="s">
        <v>51</v>
      </c>
      <c r="B24" s="21" t="s">
        <v>38</v>
      </c>
      <c r="C24" s="107" t="s">
        <v>26</v>
      </c>
      <c r="D24" s="18"/>
      <c r="E24" s="77">
        <v>104500</v>
      </c>
      <c r="F24" s="16"/>
    </row>
    <row r="25" spans="1:10" s="51" customFormat="1" x14ac:dyDescent="0.25">
      <c r="A25" s="17" t="s">
        <v>52</v>
      </c>
      <c r="B25" s="21" t="s">
        <v>38</v>
      </c>
      <c r="C25" s="107" t="s">
        <v>26</v>
      </c>
      <c r="D25" s="18"/>
      <c r="E25" s="77">
        <v>2895.18</v>
      </c>
      <c r="F25" s="16"/>
    </row>
    <row r="26" spans="1:10" s="51" customFormat="1" ht="16.5" thickBot="1" x14ac:dyDescent="0.3">
      <c r="A26" s="84" t="s">
        <v>54</v>
      </c>
      <c r="B26" s="30" t="s">
        <v>55</v>
      </c>
      <c r="C26" s="31" t="s">
        <v>26</v>
      </c>
      <c r="D26" s="32"/>
      <c r="E26" s="109">
        <v>125427.27</v>
      </c>
      <c r="F26" s="16"/>
    </row>
    <row r="27" spans="1:10" s="28" customFormat="1" ht="15.75" customHeight="1" x14ac:dyDescent="0.25">
      <c r="A27" s="20" t="s">
        <v>58</v>
      </c>
      <c r="B27" s="85"/>
      <c r="C27" s="85" t="s">
        <v>31</v>
      </c>
      <c r="D27" s="86">
        <f>E27/E1/B3</f>
        <v>1.5903113862836511</v>
      </c>
      <c r="E27" s="110">
        <f>D46+D47</f>
        <v>343060.70000000019</v>
      </c>
      <c r="F27" s="22"/>
      <c r="G27" s="36"/>
      <c r="H27" s="27"/>
      <c r="I27" s="27"/>
      <c r="J27" s="27"/>
    </row>
    <row r="28" spans="1:10" s="28" customFormat="1" ht="16.5" thickBot="1" x14ac:dyDescent="0.3">
      <c r="A28" s="84" t="s">
        <v>44</v>
      </c>
      <c r="B28" s="31"/>
      <c r="C28" s="31" t="s">
        <v>26</v>
      </c>
      <c r="D28" s="32">
        <v>0.18</v>
      </c>
      <c r="E28" s="109">
        <f>D28*E1*B3</f>
        <v>38829.455999999998</v>
      </c>
      <c r="F28" s="22"/>
      <c r="G28" s="36"/>
      <c r="H28" s="27"/>
      <c r="I28" s="27"/>
      <c r="J28" s="27"/>
    </row>
    <row r="29" spans="1:10" s="6" customFormat="1" ht="17.25" customHeight="1" thickBot="1" x14ac:dyDescent="0.35">
      <c r="A29" s="90" t="s">
        <v>11</v>
      </c>
      <c r="B29" s="91"/>
      <c r="C29" s="92" t="str">
        <f>C27</f>
        <v>руб</v>
      </c>
      <c r="D29" s="93">
        <f>D8+D9+D14+D15+D16+D17+D18+D27+D28</f>
        <v>17.725594680492048</v>
      </c>
      <c r="E29" s="94">
        <f>E8+E9+E14+E15+E16+E17+E18+E27+E28</f>
        <v>3823751.1039999998</v>
      </c>
      <c r="F29" s="35"/>
      <c r="G29" s="2"/>
      <c r="H29" s="4"/>
    </row>
    <row r="30" spans="1:10" s="28" customFormat="1" ht="16.5" thickBot="1" x14ac:dyDescent="0.3">
      <c r="A30" s="121" t="s">
        <v>32</v>
      </c>
      <c r="B30" s="122"/>
      <c r="C30" s="122"/>
      <c r="D30" s="52" t="s">
        <v>35</v>
      </c>
      <c r="E30" s="53" t="s">
        <v>36</v>
      </c>
      <c r="F30" s="35"/>
      <c r="G30" s="22"/>
      <c r="H30" s="54"/>
      <c r="I30" s="27"/>
      <c r="J30" s="27"/>
    </row>
    <row r="31" spans="1:10" s="58" customFormat="1" ht="15.75" customHeight="1" x14ac:dyDescent="0.3">
      <c r="A31" s="46" t="s">
        <v>53</v>
      </c>
      <c r="B31" s="33"/>
      <c r="C31" s="57" t="s">
        <v>26</v>
      </c>
      <c r="D31" s="111">
        <v>44111</v>
      </c>
      <c r="E31" s="71"/>
      <c r="F31" s="23"/>
      <c r="G31" s="3"/>
    </row>
    <row r="32" spans="1:10" s="58" customFormat="1" ht="15.75" customHeight="1" x14ac:dyDescent="0.3">
      <c r="A32" s="19" t="s">
        <v>16</v>
      </c>
      <c r="B32" s="29"/>
      <c r="C32" s="59" t="s">
        <v>26</v>
      </c>
      <c r="D32" s="112">
        <f>2912*E1</f>
        <v>34944</v>
      </c>
      <c r="E32" s="72"/>
      <c r="F32" s="23"/>
      <c r="G32" s="3"/>
    </row>
    <row r="33" spans="1:10" s="58" customFormat="1" ht="15.75" customHeight="1" x14ac:dyDescent="0.3">
      <c r="A33" s="19" t="s">
        <v>59</v>
      </c>
      <c r="B33" s="29"/>
      <c r="C33" s="59" t="s">
        <v>26</v>
      </c>
      <c r="D33" s="112">
        <f>9508.32+14368.26+2270.28</f>
        <v>26146.86</v>
      </c>
      <c r="E33" s="72"/>
      <c r="F33" s="23"/>
      <c r="G33" s="3"/>
    </row>
    <row r="34" spans="1:10" s="60" customFormat="1" ht="15.75" customHeight="1" x14ac:dyDescent="0.35">
      <c r="A34" s="19" t="s">
        <v>37</v>
      </c>
      <c r="B34" s="29"/>
      <c r="C34" s="59" t="s">
        <v>26</v>
      </c>
      <c r="D34" s="112">
        <f>B5</f>
        <v>4022988.72</v>
      </c>
      <c r="E34" s="72"/>
      <c r="F34" s="24"/>
      <c r="G34" s="7"/>
    </row>
    <row r="35" spans="1:10" s="60" customFormat="1" ht="15.75" customHeight="1" x14ac:dyDescent="0.35">
      <c r="A35" s="55" t="str">
        <f>A29</f>
        <v>итого расходы</v>
      </c>
      <c r="B35" s="56"/>
      <c r="C35" s="61" t="str">
        <f>C29</f>
        <v>руб</v>
      </c>
      <c r="D35" s="73"/>
      <c r="E35" s="74">
        <f>E29</f>
        <v>3823751.1039999998</v>
      </c>
      <c r="F35" s="24"/>
      <c r="G35" s="7"/>
    </row>
    <row r="36" spans="1:10" s="65" customFormat="1" ht="15.75" customHeight="1" thickBot="1" x14ac:dyDescent="0.3">
      <c r="A36" s="47" t="s">
        <v>19</v>
      </c>
      <c r="B36" s="37"/>
      <c r="C36" s="62" t="s">
        <v>26</v>
      </c>
      <c r="D36" s="75">
        <f>D31+D32+D33+D34-E35</f>
        <v>304439.47600000026</v>
      </c>
      <c r="E36" s="76"/>
      <c r="F36" s="23"/>
      <c r="G36" s="63"/>
      <c r="H36" s="64"/>
      <c r="I36" s="64"/>
      <c r="J36" s="64"/>
    </row>
    <row r="37" spans="1:10" s="6" customFormat="1" ht="16.5" customHeight="1" x14ac:dyDescent="0.25">
      <c r="A37" s="118" t="s">
        <v>42</v>
      </c>
      <c r="B37" s="119"/>
      <c r="C37" s="119"/>
      <c r="D37" s="119"/>
      <c r="E37" s="120"/>
      <c r="F37" s="48"/>
    </row>
    <row r="38" spans="1:10" s="51" customFormat="1" ht="15.75" customHeight="1" x14ac:dyDescent="0.25">
      <c r="A38" s="41" t="s">
        <v>28</v>
      </c>
      <c r="B38" s="116" t="s">
        <v>60</v>
      </c>
      <c r="C38" s="116" t="s">
        <v>33</v>
      </c>
      <c r="D38" s="123"/>
      <c r="E38" s="124"/>
      <c r="F38" s="10"/>
      <c r="G38" s="50"/>
      <c r="H38" s="50"/>
      <c r="I38" s="50"/>
    </row>
    <row r="39" spans="1:10" s="51" customFormat="1" ht="63" x14ac:dyDescent="0.25">
      <c r="A39" s="17"/>
      <c r="B39" s="117"/>
      <c r="C39" s="89" t="s">
        <v>61</v>
      </c>
      <c r="D39" s="89" t="s">
        <v>62</v>
      </c>
      <c r="E39" s="81" t="s">
        <v>39</v>
      </c>
      <c r="F39" s="10"/>
      <c r="G39" s="50"/>
      <c r="H39" s="50"/>
      <c r="I39" s="50"/>
    </row>
    <row r="40" spans="1:10" s="6" customFormat="1" ht="15.75" customHeight="1" x14ac:dyDescent="0.25">
      <c r="A40" s="26" t="s">
        <v>63</v>
      </c>
      <c r="B40" s="69">
        <v>4556872</v>
      </c>
      <c r="C40" s="69">
        <v>4556898</v>
      </c>
      <c r="D40" s="69"/>
      <c r="E40" s="70"/>
      <c r="F40" s="49"/>
    </row>
    <row r="41" spans="1:10" s="6" customFormat="1" ht="15.75" customHeight="1" x14ac:dyDescent="0.25">
      <c r="A41" s="26" t="s">
        <v>64</v>
      </c>
      <c r="B41" s="69">
        <v>1791943</v>
      </c>
      <c r="C41" s="69">
        <v>1700022</v>
      </c>
      <c r="D41" s="69">
        <v>134170</v>
      </c>
      <c r="E41" s="70"/>
      <c r="F41" s="49"/>
    </row>
    <row r="42" spans="1:10" s="6" customFormat="1" x14ac:dyDescent="0.25">
      <c r="A42" s="26" t="s">
        <v>65</v>
      </c>
      <c r="B42" s="69">
        <v>395362.7</v>
      </c>
      <c r="C42" s="69">
        <v>380659</v>
      </c>
      <c r="D42" s="69">
        <v>17440</v>
      </c>
      <c r="E42" s="70"/>
      <c r="F42" s="49"/>
    </row>
    <row r="43" spans="1:10" s="6" customFormat="1" x14ac:dyDescent="0.25">
      <c r="A43" s="26" t="s">
        <v>66</v>
      </c>
      <c r="B43" s="69">
        <v>728521</v>
      </c>
      <c r="C43" s="69">
        <v>697176</v>
      </c>
      <c r="D43" s="69">
        <v>39850</v>
      </c>
      <c r="E43" s="70"/>
      <c r="F43" s="49"/>
    </row>
    <row r="44" spans="1:10" s="6" customFormat="1" x14ac:dyDescent="0.25">
      <c r="A44" s="26" t="s">
        <v>67</v>
      </c>
      <c r="B44" s="69">
        <v>1564451</v>
      </c>
      <c r="C44" s="69">
        <v>1359360</v>
      </c>
      <c r="D44" s="69">
        <v>289492</v>
      </c>
      <c r="E44" s="70"/>
      <c r="F44" s="49"/>
    </row>
    <row r="45" spans="1:10" s="6" customFormat="1" ht="16.5" thickBot="1" x14ac:dyDescent="0.3">
      <c r="A45" s="95" t="s">
        <v>68</v>
      </c>
      <c r="B45" s="96">
        <v>206773</v>
      </c>
      <c r="C45" s="96">
        <v>206793</v>
      </c>
      <c r="D45" s="96"/>
      <c r="E45" s="97"/>
      <c r="F45" s="49"/>
    </row>
    <row r="46" spans="1:10" s="6" customFormat="1" ht="16.5" thickBot="1" x14ac:dyDescent="0.3">
      <c r="A46" s="34" t="s">
        <v>29</v>
      </c>
      <c r="B46" s="79">
        <f>SUM(B40:B45)</f>
        <v>9243922.6999999993</v>
      </c>
      <c r="C46" s="79">
        <f>SUM(C40:C45)</f>
        <v>8900908</v>
      </c>
      <c r="D46" s="79">
        <f>SUM(D41:D45)</f>
        <v>480952</v>
      </c>
      <c r="E46" s="80">
        <f>SUM(E40:E44)</f>
        <v>0</v>
      </c>
      <c r="F46" s="14"/>
    </row>
    <row r="47" spans="1:10" s="58" customFormat="1" ht="15.75" customHeight="1" thickBot="1" x14ac:dyDescent="0.3">
      <c r="A47" s="98" t="s">
        <v>69</v>
      </c>
      <c r="B47" s="99"/>
      <c r="C47" s="99"/>
      <c r="D47" s="99">
        <f>B42+B43+B44-C42-C43-C44-D42-D43-D44-E44+B41-C41-D41</f>
        <v>-137891.29999999981</v>
      </c>
      <c r="E47" s="100"/>
      <c r="F47" s="82"/>
    </row>
    <row r="48" spans="1:10" s="1" customFormat="1" x14ac:dyDescent="0.25">
      <c r="A48" s="113" t="s">
        <v>70</v>
      </c>
      <c r="B48" s="114"/>
      <c r="C48" s="114"/>
      <c r="D48" s="82" t="s">
        <v>71</v>
      </c>
      <c r="E48" s="101">
        <v>5229.7</v>
      </c>
      <c r="F48" s="14"/>
      <c r="G48" s="6"/>
      <c r="H48" s="6"/>
    </row>
    <row r="49" spans="1:8" s="6" customFormat="1" x14ac:dyDescent="0.25">
      <c r="A49" s="113" t="s">
        <v>72</v>
      </c>
      <c r="B49" s="114"/>
      <c r="C49" s="114"/>
      <c r="D49" s="82" t="s">
        <v>71</v>
      </c>
      <c r="E49" s="101">
        <v>4828.96</v>
      </c>
      <c r="F49" s="10"/>
      <c r="G49" s="102"/>
    </row>
    <row r="50" spans="1:8" s="6" customFormat="1" x14ac:dyDescent="0.25">
      <c r="A50" s="113" t="s">
        <v>73</v>
      </c>
      <c r="B50" s="115"/>
      <c r="C50" s="115"/>
      <c r="D50" s="82" t="s">
        <v>71</v>
      </c>
      <c r="E50" s="101">
        <v>0</v>
      </c>
      <c r="F50" s="10"/>
      <c r="G50" s="102"/>
    </row>
    <row r="51" spans="1:8" s="1" customFormat="1" x14ac:dyDescent="0.25">
      <c r="A51" s="103" t="s">
        <v>74</v>
      </c>
      <c r="B51" s="104"/>
      <c r="C51" s="104"/>
      <c r="D51" s="105" t="s">
        <v>71</v>
      </c>
      <c r="E51" s="106">
        <f>E49-E50</f>
        <v>4828.96</v>
      </c>
      <c r="F51" s="10"/>
      <c r="G51" s="102"/>
    </row>
    <row r="52" spans="1:8" s="1" customFormat="1" x14ac:dyDescent="0.25">
      <c r="A52" s="16" t="s">
        <v>12</v>
      </c>
      <c r="B52" s="14"/>
      <c r="C52" s="14"/>
      <c r="D52" s="14"/>
      <c r="E52" s="14"/>
      <c r="F52" s="14"/>
      <c r="G52" s="6"/>
      <c r="H52" s="6"/>
    </row>
  </sheetData>
  <mergeCells count="7">
    <mergeCell ref="A49:C49"/>
    <mergeCell ref="A50:C50"/>
    <mergeCell ref="B38:B39"/>
    <mergeCell ref="A37:E37"/>
    <mergeCell ref="A30:C30"/>
    <mergeCell ref="C38:E38"/>
    <mergeCell ref="A48:C48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2019-02-06T10:49:23Z</cp:lastPrinted>
  <dcterms:created xsi:type="dcterms:W3CDTF">2016-04-22T06:39:22Z</dcterms:created>
  <dcterms:modified xsi:type="dcterms:W3CDTF">2019-02-18T10:56:34Z</dcterms:modified>
</cp:coreProperties>
</file>