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/>
  <c r="D9" i="1" l="1"/>
  <c r="E53" i="1" l="1"/>
  <c r="D49" i="1" l="1"/>
  <c r="D48" i="1" l="1"/>
  <c r="E29" i="1" l="1"/>
  <c r="E48" i="1"/>
  <c r="C48" i="1"/>
  <c r="B48" i="1"/>
  <c r="D35" i="1" l="1"/>
  <c r="E19" i="1" l="1"/>
  <c r="E23" i="1" l="1"/>
  <c r="C34" i="1" l="1"/>
  <c r="E21" i="1" l="1"/>
  <c r="D12" i="1" l="1"/>
  <c r="E18" i="1" l="1"/>
  <c r="D18" i="1" s="1"/>
  <c r="D36" i="1" l="1"/>
  <c r="D33" i="1"/>
  <c r="A37" i="1"/>
  <c r="D11" i="1" l="1"/>
  <c r="D29" i="1" l="1"/>
  <c r="E17" i="1" l="1"/>
  <c r="E16" i="1"/>
  <c r="D14" i="1"/>
  <c r="D13" i="1"/>
  <c r="D10" i="1"/>
  <c r="D15" i="1"/>
  <c r="E8" i="1"/>
  <c r="E30" i="1" l="1"/>
  <c r="D19" i="1"/>
  <c r="D30" i="1" l="1"/>
  <c r="E37" i="1"/>
  <c r="D38" i="1" s="1"/>
</calcChain>
</file>

<file path=xl/sharedStrings.xml><?xml version="1.0" encoding="utf-8"?>
<sst xmlns="http://schemas.openxmlformats.org/spreadsheetml/2006/main" count="113" uniqueCount="79">
  <si>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</si>
  <si>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</si>
  <si>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</si>
  <si>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</si>
  <si>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</si>
  <si>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</si>
  <si>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</si>
  <si>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</si>
  <si>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</si>
  <si>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</si>
  <si>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</si>
  <si>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</si>
  <si>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</si>
  <si>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</si>
  <si>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</si>
  <si>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</si>
  <si>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М.Павлова, д.54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</si>
  <si>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</si>
  <si>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</si>
  <si>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</si>
  <si>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</si>
  <si>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</si>
  <si>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</si>
  <si>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</si>
  <si>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</si>
  <si>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</si>
  <si>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</si>
  <si>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</si>
  <si>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</si>
  <si>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</si>
  <si>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</si>
  <si>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</si>
  <si>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</si>
  <si>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</si>
  <si>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</si>
  <si>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</si>
  <si>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ноябрь</t>
  </si>
  <si>
    <t>прочим потребит. и на производ. нужды</t>
  </si>
  <si>
    <t>2018г</t>
  </si>
  <si>
    <t>Отчет по предоставлению коммунальных услуг по жилым помещениям за 2018 г</t>
  </si>
  <si>
    <t>Остаток средств на 01/01/2018 г (+ есть средства, -задолженность)</t>
  </si>
  <si>
    <t>по факту</t>
  </si>
  <si>
    <t>по графику</t>
  </si>
  <si>
    <t>7. Обслуживание спецсчета</t>
  </si>
  <si>
    <t>8.Работы по ремонту общедомового имущества всего, в т.ч.</t>
  </si>
  <si>
    <t>работа на общедомовой системе ХВС кв.13</t>
  </si>
  <si>
    <t>январь</t>
  </si>
  <si>
    <t>*электроизмерительные работы</t>
  </si>
  <si>
    <t>май</t>
  </si>
  <si>
    <t>замена нижней разводки ХВС</t>
  </si>
  <si>
    <t>март,май,июнь</t>
  </si>
  <si>
    <t>косметич.ремонт цоколя здания</t>
  </si>
  <si>
    <t>июнь</t>
  </si>
  <si>
    <t>Получено средств от сдачи металлолома</t>
  </si>
  <si>
    <t>замена нижней разводки ГВС</t>
  </si>
  <si>
    <t>работы по технич.диагостир-ию внутридом.газового оборудования</t>
  </si>
  <si>
    <t>ремонт и восстановление межпанельных швов, кв.58,60,105,61</t>
  </si>
  <si>
    <t>май,окт</t>
  </si>
  <si>
    <t>изготовление и установка двери выхода на крышу</t>
  </si>
  <si>
    <t>замена ограничителей открывания на пластиковых подъездн.окнах 7 шт</t>
  </si>
  <si>
    <t>работа на общедомовой системе отопления кв.55,43, в подвале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</si>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</sst>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11" fillId="0" borderId="0" xfId="0" applyFont="1" applyFill="1"/>
    <xf numFmtId="0" fontId="0" fillId="0" borderId="0" xfId="0" applyFont="1" applyFill="1"/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8" fillId="2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3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 wrapText="1"/>
    </xf>
    <xf numFmtId="165" fontId="8" fillId="0" borderId="11" xfId="1" applyNumberFormat="1" applyFont="1" applyFill="1" applyBorder="1" applyAlignment="1">
      <alignment vertical="top" wrapText="1"/>
    </xf>
    <xf numFmtId="165" fontId="8" fillId="0" borderId="12" xfId="1" applyNumberFormat="1" applyFont="1" applyFill="1" applyBorder="1" applyAlignment="1">
      <alignment vertical="top" wrapText="1"/>
    </xf>
    <xf numFmtId="165" fontId="10" fillId="2" borderId="11" xfId="1" applyNumberFormat="1" applyFont="1" applyFill="1" applyBorder="1" applyAlignment="1">
      <alignment vertical="top" wrapText="1"/>
    </xf>
    <xf numFmtId="165" fontId="10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/>
    </xf>
    <xf numFmtId="165" fontId="6" fillId="0" borderId="12" xfId="1" applyNumberFormat="1" applyFont="1" applyFill="1" applyBorder="1" applyAlignment="1">
      <alignment vertical="top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18" xfId="0" applyNumberFormat="1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 wrapText="1"/>
    </xf>
    <xf numFmtId="165" fontId="8" fillId="0" borderId="21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6" fillId="0" borderId="9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165" fontId="8" fillId="0" borderId="26" xfId="1" applyNumberFormat="1" applyFont="1" applyFill="1" applyBorder="1" applyAlignment="1">
      <alignment vertical="top"/>
    </xf>
    <xf numFmtId="165" fontId="8" fillId="0" borderId="27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5" xfId="1" applyNumberFormat="1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1" zoomScale="75" zoomScaleNormal="75" workbookViewId="0">
      <selection activeCell="F42" sqref="F42:F47"/>
    </sheetView>
  </sheetViews>
  <sheetFormatPr defaultRowHeight="16.5" x14ac:dyDescent="0.25"/>
  <cols>
    <col min="1" max="1" width="79.5703125" style="10" customWidth="1"/>
    <col min="2" max="2" width="15.5703125" style="10" customWidth="1"/>
    <col min="3" max="3" width="13.42578125" style="10" customWidth="1"/>
    <col min="4" max="4" width="14" style="10" customWidth="1"/>
    <col min="5" max="5" width="13.42578125" style="10" customWidth="1"/>
    <col min="6" max="6" width="12.140625" style="10" customWidth="1"/>
    <col min="7" max="9" width="9.140625" style="3"/>
  </cols>
  <sheetData>
    <row r="1" spans="1:9" s="19" customFormat="1" ht="31.5" x14ac:dyDescent="0.25">
      <c r="A1" s="43" t="s">
        <v>12</v>
      </c>
      <c r="B1" s="10"/>
      <c r="C1" s="10" t="s">
        <v>38</v>
      </c>
      <c r="D1" s="44" t="s">
        <v>21</v>
      </c>
      <c r="E1" s="44">
        <v>12</v>
      </c>
      <c r="F1" s="10"/>
      <c r="G1" s="2"/>
      <c r="H1" s="2"/>
      <c r="I1" s="2"/>
    </row>
    <row r="2" spans="1:9" s="19" customFormat="1" x14ac:dyDescent="0.25">
      <c r="A2" s="45" t="s">
        <v>16</v>
      </c>
      <c r="B2" s="10"/>
      <c r="C2" s="10"/>
      <c r="D2" s="10"/>
      <c r="E2" s="10"/>
      <c r="F2" s="10"/>
      <c r="G2" s="2"/>
      <c r="H2" s="2"/>
      <c r="I2" s="2"/>
    </row>
    <row r="3" spans="1:9" s="19" customFormat="1" x14ac:dyDescent="0.25">
      <c r="A3" s="10" t="s">
        <v>25</v>
      </c>
      <c r="B3" s="10">
        <v>3714.53</v>
      </c>
      <c r="C3" s="10"/>
      <c r="D3" s="10"/>
      <c r="E3" s="10"/>
      <c r="F3" s="10"/>
      <c r="G3" s="2"/>
      <c r="H3" s="2"/>
      <c r="I3" s="2"/>
    </row>
    <row r="4" spans="1:9" s="19" customFormat="1" x14ac:dyDescent="0.25">
      <c r="A4" s="10" t="s">
        <v>32</v>
      </c>
      <c r="B4" s="10" t="s">
        <v>41</v>
      </c>
      <c r="C4" s="10"/>
      <c r="D4" s="10"/>
      <c r="E4" s="10"/>
      <c r="F4" s="10"/>
      <c r="G4" s="2"/>
      <c r="H4" s="2"/>
      <c r="I4" s="2"/>
    </row>
    <row r="5" spans="1:9" s="19" customFormat="1" x14ac:dyDescent="0.25">
      <c r="A5" s="10" t="s">
        <v>22</v>
      </c>
      <c r="B5" s="113">
        <v>1087157.05</v>
      </c>
      <c r="C5" s="46"/>
      <c r="D5" s="46"/>
      <c r="E5" s="10"/>
      <c r="F5" s="46"/>
      <c r="G5" s="10"/>
      <c r="H5" s="2"/>
      <c r="I5" s="2"/>
    </row>
    <row r="6" spans="1:9" s="19" customFormat="1" ht="17.25" thickBot="1" x14ac:dyDescent="0.3">
      <c r="A6" s="10" t="s">
        <v>0</v>
      </c>
      <c r="B6" s="10">
        <v>99.31</v>
      </c>
      <c r="C6" s="10"/>
      <c r="D6" s="10"/>
      <c r="E6" s="10"/>
      <c r="F6" s="46"/>
      <c r="G6" s="2"/>
      <c r="H6" s="2"/>
      <c r="I6" s="2"/>
    </row>
    <row r="7" spans="1:9" s="21" customFormat="1" ht="65.25" customHeight="1" x14ac:dyDescent="0.25">
      <c r="A7" s="7" t="s">
        <v>1</v>
      </c>
      <c r="B7" s="9" t="s">
        <v>13</v>
      </c>
      <c r="C7" s="9" t="s">
        <v>19</v>
      </c>
      <c r="D7" s="9" t="s">
        <v>23</v>
      </c>
      <c r="E7" s="8" t="s">
        <v>20</v>
      </c>
      <c r="F7" s="11"/>
      <c r="G7" s="20"/>
      <c r="H7" s="20"/>
      <c r="I7" s="20"/>
    </row>
    <row r="8" spans="1:9" s="19" customFormat="1" ht="15.75" customHeight="1" x14ac:dyDescent="0.25">
      <c r="A8" s="12" t="s">
        <v>2</v>
      </c>
      <c r="B8" s="111" t="s">
        <v>14</v>
      </c>
      <c r="C8" s="111" t="s">
        <v>24</v>
      </c>
      <c r="D8" s="13">
        <v>0.92</v>
      </c>
      <c r="E8" s="80">
        <f>D8*B3*E1</f>
        <v>41008.411200000002</v>
      </c>
      <c r="F8" s="10"/>
      <c r="G8" s="2"/>
      <c r="H8" s="2"/>
      <c r="I8" s="2"/>
    </row>
    <row r="9" spans="1:9" s="19" customFormat="1" ht="47.25" x14ac:dyDescent="0.25">
      <c r="A9" s="12" t="s">
        <v>3</v>
      </c>
      <c r="B9" s="111" t="s">
        <v>14</v>
      </c>
      <c r="C9" s="111" t="s">
        <v>24</v>
      </c>
      <c r="D9" s="13">
        <f>4.8+D10+D11+D12+D13</f>
        <v>6.3042279911590438</v>
      </c>
      <c r="E9" s="80">
        <f>D9*E1*B3</f>
        <v>281006.92800000001</v>
      </c>
      <c r="F9" s="10"/>
      <c r="G9" s="2"/>
      <c r="H9" s="2"/>
      <c r="I9" s="2"/>
    </row>
    <row r="10" spans="1:9" s="19" customFormat="1" ht="15.75" customHeight="1" x14ac:dyDescent="0.25">
      <c r="A10" s="15" t="s">
        <v>4</v>
      </c>
      <c r="B10" s="111"/>
      <c r="C10" s="111" t="s">
        <v>24</v>
      </c>
      <c r="D10" s="13">
        <f>E10/E1/B3</f>
        <v>0.11306948658376699</v>
      </c>
      <c r="E10" s="80">
        <v>5040</v>
      </c>
      <c r="F10" s="10"/>
      <c r="G10" s="2"/>
      <c r="H10" s="2"/>
      <c r="I10" s="2"/>
    </row>
    <row r="11" spans="1:9" s="19" customFormat="1" ht="15.75" customHeight="1" x14ac:dyDescent="0.25">
      <c r="A11" s="15" t="s">
        <v>5</v>
      </c>
      <c r="B11" s="111"/>
      <c r="C11" s="111" t="s">
        <v>24</v>
      </c>
      <c r="D11" s="13">
        <f>E11/E1/B3</f>
        <v>0.19612171661017677</v>
      </c>
      <c r="E11" s="80">
        <v>8742</v>
      </c>
      <c r="F11" s="10"/>
      <c r="G11" s="2"/>
      <c r="H11" s="2"/>
      <c r="I11" s="2"/>
    </row>
    <row r="12" spans="1:9" s="19" customFormat="1" ht="15.75" customHeight="1" x14ac:dyDescent="0.25">
      <c r="A12" s="15" t="s">
        <v>47</v>
      </c>
      <c r="B12" s="27"/>
      <c r="C12" s="111" t="s">
        <v>28</v>
      </c>
      <c r="D12" s="13">
        <f>E12/B3/E1</f>
        <v>0.13397836783298739</v>
      </c>
      <c r="E12" s="80">
        <v>5972</v>
      </c>
      <c r="F12" s="6"/>
      <c r="G12" s="5"/>
    </row>
    <row r="13" spans="1:9" s="19" customFormat="1" ht="15.75" customHeight="1" x14ac:dyDescent="0.25">
      <c r="A13" s="15" t="s">
        <v>6</v>
      </c>
      <c r="B13" s="111"/>
      <c r="C13" s="111" t="s">
        <v>24</v>
      </c>
      <c r="D13" s="13">
        <f>E13/B3/E1</f>
        <v>1.0610584201321118</v>
      </c>
      <c r="E13" s="80">
        <v>47296</v>
      </c>
      <c r="F13" s="10"/>
      <c r="G13" s="2"/>
      <c r="H13" s="2"/>
      <c r="I13" s="2"/>
    </row>
    <row r="14" spans="1:9" s="19" customFormat="1" ht="47.25" x14ac:dyDescent="0.25">
      <c r="A14" s="12" t="s">
        <v>7</v>
      </c>
      <c r="B14" s="111" t="s">
        <v>14</v>
      </c>
      <c r="C14" s="111" t="s">
        <v>24</v>
      </c>
      <c r="D14" s="13">
        <f>E14/E1/B3</f>
        <v>4.9083733339076545</v>
      </c>
      <c r="E14" s="80">
        <f>6287*2.9*E1</f>
        <v>218787.59999999998</v>
      </c>
      <c r="F14" s="10"/>
      <c r="G14" s="2"/>
      <c r="H14" s="2"/>
      <c r="I14" s="2"/>
    </row>
    <row r="15" spans="1:9" s="19" customFormat="1" x14ac:dyDescent="0.25">
      <c r="A15" s="12" t="s">
        <v>8</v>
      </c>
      <c r="B15" s="111" t="s">
        <v>42</v>
      </c>
      <c r="C15" s="111" t="s">
        <v>24</v>
      </c>
      <c r="D15" s="13">
        <f>E15/E1/B3</f>
        <v>1.9056246685314158</v>
      </c>
      <c r="E15" s="80">
        <v>84942</v>
      </c>
      <c r="F15" s="10"/>
      <c r="G15" s="2"/>
      <c r="H15" s="2"/>
      <c r="I15" s="2"/>
    </row>
    <row r="16" spans="1:9" s="19" customFormat="1" ht="16.5" customHeight="1" x14ac:dyDescent="0.25">
      <c r="A16" s="12" t="s">
        <v>9</v>
      </c>
      <c r="B16" s="111" t="s">
        <v>42</v>
      </c>
      <c r="C16" s="111" t="s">
        <v>24</v>
      </c>
      <c r="D16" s="13">
        <v>0.43</v>
      </c>
      <c r="E16" s="80">
        <f>D16*E1*B3</f>
        <v>19166.9748</v>
      </c>
      <c r="F16" s="10"/>
      <c r="G16" s="2"/>
      <c r="H16" s="2"/>
      <c r="I16" s="2"/>
    </row>
    <row r="17" spans="1:10" s="19" customFormat="1" ht="31.5" x14ac:dyDescent="0.25">
      <c r="A17" s="16" t="s">
        <v>61</v>
      </c>
      <c r="B17" s="29" t="s">
        <v>14</v>
      </c>
      <c r="C17" s="29" t="s">
        <v>24</v>
      </c>
      <c r="D17" s="18">
        <v>0.49</v>
      </c>
      <c r="E17" s="81">
        <f>D17*E1*B3</f>
        <v>21841.436400000002</v>
      </c>
      <c r="F17" s="10"/>
      <c r="G17" s="2"/>
      <c r="H17" s="2"/>
      <c r="I17" s="2"/>
    </row>
    <row r="18" spans="1:10" s="19" customFormat="1" ht="17.25" thickBot="1" x14ac:dyDescent="0.3">
      <c r="A18" s="16" t="s">
        <v>43</v>
      </c>
      <c r="B18" s="29" t="s">
        <v>14</v>
      </c>
      <c r="C18" s="29" t="s">
        <v>24</v>
      </c>
      <c r="D18" s="18">
        <f>E18/E1/B3</f>
        <v>0.16500000000000001</v>
      </c>
      <c r="E18" s="81">
        <f>0.18*(E1-1)*B3</f>
        <v>7354.7694000000001</v>
      </c>
      <c r="F18" s="10"/>
      <c r="G18" s="112"/>
      <c r="H18" s="2"/>
      <c r="I18" s="2"/>
      <c r="J18" s="2"/>
    </row>
    <row r="19" spans="1:10" s="19" customFormat="1" x14ac:dyDescent="0.25">
      <c r="A19" s="37" t="s">
        <v>44</v>
      </c>
      <c r="B19" s="38"/>
      <c r="C19" s="38"/>
      <c r="D19" s="39">
        <f>E19/E1/B3</f>
        <v>7.4208280275925445</v>
      </c>
      <c r="E19" s="82">
        <f>E20+E21+E22+E23+E24+E25+E26+E27+E28</f>
        <v>330778.66000000003</v>
      </c>
      <c r="F19" s="10"/>
      <c r="G19" s="2"/>
      <c r="H19" s="2"/>
      <c r="I19" s="2"/>
    </row>
    <row r="20" spans="1:10" s="57" customFormat="1" ht="15.75" customHeight="1" x14ac:dyDescent="0.25">
      <c r="A20" s="12" t="s">
        <v>45</v>
      </c>
      <c r="B20" s="27" t="s">
        <v>46</v>
      </c>
      <c r="C20" s="111" t="s">
        <v>24</v>
      </c>
      <c r="D20" s="14"/>
      <c r="E20" s="80">
        <v>727.72</v>
      </c>
      <c r="F20" s="10"/>
      <c r="G20" s="2"/>
      <c r="H20" s="2"/>
      <c r="I20" s="2"/>
    </row>
    <row r="21" spans="1:10" s="19" customFormat="1" ht="15.75" customHeight="1" x14ac:dyDescent="0.25">
      <c r="A21" s="12" t="s">
        <v>60</v>
      </c>
      <c r="B21" s="27" t="s">
        <v>50</v>
      </c>
      <c r="C21" s="111" t="s">
        <v>24</v>
      </c>
      <c r="D21" s="14"/>
      <c r="E21" s="80">
        <f>979.19+6209.71+987.32</f>
        <v>8176.2199999999993</v>
      </c>
      <c r="F21" s="10"/>
      <c r="G21" s="2"/>
      <c r="H21" s="2"/>
      <c r="I21" s="2"/>
    </row>
    <row r="22" spans="1:10" s="19" customFormat="1" ht="15.75" customHeight="1" x14ac:dyDescent="0.25">
      <c r="A22" s="12" t="s">
        <v>55</v>
      </c>
      <c r="B22" s="27" t="s">
        <v>48</v>
      </c>
      <c r="C22" s="111" t="s">
        <v>24</v>
      </c>
      <c r="D22" s="14"/>
      <c r="E22" s="80">
        <v>51840</v>
      </c>
      <c r="F22" s="10"/>
      <c r="G22" s="2"/>
      <c r="H22" s="2"/>
      <c r="I22" s="2"/>
    </row>
    <row r="23" spans="1:10" s="19" customFormat="1" ht="15.75" customHeight="1" x14ac:dyDescent="0.25">
      <c r="A23" s="12" t="s">
        <v>56</v>
      </c>
      <c r="B23" s="27" t="s">
        <v>57</v>
      </c>
      <c r="C23" s="111" t="s">
        <v>24</v>
      </c>
      <c r="D23" s="14"/>
      <c r="E23" s="80">
        <f>4140+10440</f>
        <v>14580</v>
      </c>
      <c r="F23" s="10"/>
      <c r="G23" s="2"/>
      <c r="H23" s="2"/>
      <c r="I23" s="2"/>
    </row>
    <row r="24" spans="1:10" s="57" customFormat="1" ht="15.75" customHeight="1" x14ac:dyDescent="0.25">
      <c r="A24" s="12" t="s">
        <v>49</v>
      </c>
      <c r="B24" s="27" t="s">
        <v>48</v>
      </c>
      <c r="C24" s="111" t="s">
        <v>24</v>
      </c>
      <c r="D24" s="14"/>
      <c r="E24" s="80">
        <v>111859</v>
      </c>
      <c r="F24" s="10"/>
      <c r="G24" s="2"/>
      <c r="H24" s="2"/>
      <c r="I24" s="2"/>
    </row>
    <row r="25" spans="1:10" s="57" customFormat="1" ht="15.75" customHeight="1" x14ac:dyDescent="0.25">
      <c r="A25" s="12" t="s">
        <v>51</v>
      </c>
      <c r="B25" s="27" t="s">
        <v>52</v>
      </c>
      <c r="C25" s="111" t="s">
        <v>24</v>
      </c>
      <c r="D25" s="14"/>
      <c r="E25" s="80">
        <v>33002.58</v>
      </c>
      <c r="F25" s="10"/>
      <c r="G25" s="2"/>
      <c r="H25" s="2"/>
      <c r="I25" s="2"/>
    </row>
    <row r="26" spans="1:10" s="57" customFormat="1" ht="15.75" customHeight="1" x14ac:dyDescent="0.25">
      <c r="A26" s="12" t="s">
        <v>59</v>
      </c>
      <c r="B26" s="27" t="s">
        <v>30</v>
      </c>
      <c r="C26" s="111" t="s">
        <v>24</v>
      </c>
      <c r="D26" s="14"/>
      <c r="E26" s="80">
        <v>2100</v>
      </c>
      <c r="F26" s="10"/>
      <c r="G26" s="2"/>
      <c r="H26" s="2"/>
      <c r="I26" s="2"/>
    </row>
    <row r="27" spans="1:10" s="57" customFormat="1" ht="15.75" customHeight="1" x14ac:dyDescent="0.25">
      <c r="A27" s="12" t="s">
        <v>54</v>
      </c>
      <c r="B27" s="27" t="s">
        <v>18</v>
      </c>
      <c r="C27" s="111" t="s">
        <v>24</v>
      </c>
      <c r="D27" s="14"/>
      <c r="E27" s="80">
        <v>98593.14</v>
      </c>
      <c r="F27" s="10"/>
      <c r="G27" s="2"/>
      <c r="H27" s="2"/>
      <c r="I27" s="2"/>
    </row>
    <row r="28" spans="1:10" s="57" customFormat="1" ht="15.75" customHeight="1" thickBot="1" x14ac:dyDescent="0.3">
      <c r="A28" s="94" t="s">
        <v>58</v>
      </c>
      <c r="B28" s="30" t="s">
        <v>36</v>
      </c>
      <c r="C28" s="31" t="s">
        <v>24</v>
      </c>
      <c r="D28" s="32"/>
      <c r="E28" s="114">
        <v>9900</v>
      </c>
      <c r="F28" s="10"/>
      <c r="G28" s="2"/>
      <c r="H28" s="2"/>
      <c r="I28" s="2"/>
    </row>
    <row r="29" spans="1:10" s="26" customFormat="1" ht="15.75" customHeight="1" thickBot="1" x14ac:dyDescent="0.3">
      <c r="A29" s="23" t="s">
        <v>62</v>
      </c>
      <c r="B29" s="24"/>
      <c r="C29" s="24" t="s">
        <v>24</v>
      </c>
      <c r="D29" s="89">
        <f>E29/B3/E1</f>
        <v>1.5348653351388586</v>
      </c>
      <c r="E29" s="90">
        <f>D48+D49</f>
        <v>68415.64000000013</v>
      </c>
      <c r="F29" s="34"/>
      <c r="G29" s="35"/>
      <c r="H29" s="25"/>
      <c r="I29" s="25"/>
      <c r="J29" s="25"/>
    </row>
    <row r="30" spans="1:10" s="19" customFormat="1" ht="17.25" thickBot="1" x14ac:dyDescent="0.3">
      <c r="A30" s="96" t="s">
        <v>10</v>
      </c>
      <c r="B30" s="97"/>
      <c r="C30" s="98"/>
      <c r="D30" s="99">
        <f>D8+D9+D14+D15+D16+D17+D19+D29+D18</f>
        <v>24.078919356329514</v>
      </c>
      <c r="E30" s="100">
        <f>E8+E9+E14+E15+E16+E17+E19+E29+E18</f>
        <v>1073302.4198000003</v>
      </c>
      <c r="F30" s="47"/>
      <c r="G30" s="4"/>
      <c r="H30" s="2"/>
      <c r="I30" s="2"/>
    </row>
    <row r="31" spans="1:10" s="26" customFormat="1" thickBot="1" x14ac:dyDescent="0.3">
      <c r="A31" s="125" t="s">
        <v>29</v>
      </c>
      <c r="B31" s="126"/>
      <c r="C31" s="126"/>
      <c r="D31" s="58" t="s">
        <v>33</v>
      </c>
      <c r="E31" s="59" t="s">
        <v>34</v>
      </c>
      <c r="F31" s="40"/>
      <c r="G31" s="34"/>
      <c r="H31" s="60"/>
      <c r="I31" s="25"/>
      <c r="J31" s="25"/>
    </row>
    <row r="32" spans="1:10" s="65" customFormat="1" ht="15.75" customHeight="1" x14ac:dyDescent="0.25">
      <c r="A32" s="48" t="s">
        <v>40</v>
      </c>
      <c r="B32" s="33"/>
      <c r="C32" s="63" t="s">
        <v>28</v>
      </c>
      <c r="D32" s="115">
        <v>39777</v>
      </c>
      <c r="E32" s="91"/>
      <c r="F32" s="49"/>
      <c r="G32" s="64"/>
      <c r="H32" s="64"/>
      <c r="I32" s="64"/>
    </row>
    <row r="33" spans="1:10" s="65" customFormat="1" x14ac:dyDescent="0.25">
      <c r="A33" s="15" t="s">
        <v>15</v>
      </c>
      <c r="B33" s="28"/>
      <c r="C33" s="66" t="s">
        <v>28</v>
      </c>
      <c r="D33" s="116">
        <f>994*E1</f>
        <v>11928</v>
      </c>
      <c r="E33" s="75"/>
      <c r="F33" s="49"/>
      <c r="G33" s="64"/>
      <c r="H33" s="64"/>
      <c r="I33" s="64"/>
    </row>
    <row r="34" spans="1:10" s="65" customFormat="1" ht="15.75" x14ac:dyDescent="0.25">
      <c r="A34" s="15" t="s">
        <v>53</v>
      </c>
      <c r="B34" s="28"/>
      <c r="C34" s="66" t="str">
        <f>C33</f>
        <v>руб.</v>
      </c>
      <c r="D34" s="116">
        <v>2800</v>
      </c>
      <c r="E34" s="75"/>
      <c r="F34" s="92"/>
      <c r="G34" s="93"/>
    </row>
    <row r="35" spans="1:10" s="65" customFormat="1" ht="15.75" customHeight="1" x14ac:dyDescent="0.25">
      <c r="A35" s="15" t="s">
        <v>63</v>
      </c>
      <c r="B35" s="28"/>
      <c r="C35" s="66" t="s">
        <v>28</v>
      </c>
      <c r="D35" s="116">
        <f>3415.2+2665.08</f>
        <v>6080.28</v>
      </c>
      <c r="E35" s="75"/>
      <c r="F35" s="50"/>
      <c r="G35" s="64"/>
      <c r="H35" s="64"/>
      <c r="I35" s="64"/>
    </row>
    <row r="36" spans="1:10" s="68" customFormat="1" ht="15.75" customHeight="1" x14ac:dyDescent="0.3">
      <c r="A36" s="15" t="s">
        <v>35</v>
      </c>
      <c r="B36" s="28"/>
      <c r="C36" s="66" t="s">
        <v>28</v>
      </c>
      <c r="D36" s="116">
        <f>B5</f>
        <v>1087157.05</v>
      </c>
      <c r="E36" s="75"/>
      <c r="F36" s="110"/>
      <c r="G36" s="67"/>
      <c r="H36" s="67"/>
      <c r="I36" s="67"/>
    </row>
    <row r="37" spans="1:10" s="68" customFormat="1" ht="15.75" customHeight="1" x14ac:dyDescent="0.3">
      <c r="A37" s="61" t="str">
        <f>A30</f>
        <v>итого расходы</v>
      </c>
      <c r="B37" s="62"/>
      <c r="C37" s="66" t="s">
        <v>28</v>
      </c>
      <c r="D37" s="76"/>
      <c r="E37" s="77">
        <f>E30</f>
        <v>1073302.4198000003</v>
      </c>
      <c r="F37" s="51"/>
      <c r="G37" s="67"/>
      <c r="H37" s="67"/>
      <c r="I37" s="67"/>
    </row>
    <row r="38" spans="1:10" s="72" customFormat="1" ht="15.75" customHeight="1" thickBot="1" x14ac:dyDescent="0.3">
      <c r="A38" s="52" t="s">
        <v>17</v>
      </c>
      <c r="B38" s="41"/>
      <c r="C38" s="69" t="s">
        <v>28</v>
      </c>
      <c r="D38" s="78">
        <f>D32+D33+D34+D35+D36-E37</f>
        <v>74439.910199999809</v>
      </c>
      <c r="E38" s="79"/>
      <c r="F38" s="53"/>
      <c r="G38" s="70"/>
      <c r="H38" s="71"/>
      <c r="I38" s="71"/>
      <c r="J38" s="71"/>
    </row>
    <row r="39" spans="1:10" s="19" customFormat="1" ht="16.5" customHeight="1" x14ac:dyDescent="0.25">
      <c r="A39" s="122" t="s">
        <v>39</v>
      </c>
      <c r="B39" s="123"/>
      <c r="C39" s="123"/>
      <c r="D39" s="123"/>
      <c r="E39" s="124"/>
      <c r="F39" s="54"/>
    </row>
    <row r="40" spans="1:10" s="57" customFormat="1" ht="15.75" customHeight="1" x14ac:dyDescent="0.25">
      <c r="A40" s="42" t="s">
        <v>26</v>
      </c>
      <c r="B40" s="120" t="s">
        <v>64</v>
      </c>
      <c r="C40" s="120" t="s">
        <v>31</v>
      </c>
      <c r="D40" s="127"/>
      <c r="E40" s="128"/>
      <c r="F40" s="6"/>
      <c r="G40" s="56"/>
      <c r="H40" s="56"/>
      <c r="I40" s="56"/>
    </row>
    <row r="41" spans="1:10" s="57" customFormat="1" ht="63" customHeight="1" x14ac:dyDescent="0.25">
      <c r="A41" s="12"/>
      <c r="B41" s="121"/>
      <c r="C41" s="95" t="s">
        <v>65</v>
      </c>
      <c r="D41" s="95" t="s">
        <v>66</v>
      </c>
      <c r="E41" s="88" t="s">
        <v>37</v>
      </c>
      <c r="F41" s="6"/>
      <c r="G41" s="56"/>
      <c r="H41" s="56"/>
      <c r="I41" s="56"/>
    </row>
    <row r="42" spans="1:10" s="19" customFormat="1" ht="15.75" customHeight="1" x14ac:dyDescent="0.25">
      <c r="A42" s="22" t="s">
        <v>67</v>
      </c>
      <c r="B42" s="73">
        <v>974599.14</v>
      </c>
      <c r="C42" s="73">
        <v>974518.5</v>
      </c>
      <c r="D42" s="73"/>
      <c r="E42" s="74"/>
      <c r="F42" s="55"/>
    </row>
    <row r="43" spans="1:10" s="19" customFormat="1" ht="15.75" customHeight="1" x14ac:dyDescent="0.25">
      <c r="A43" s="22" t="s">
        <v>68</v>
      </c>
      <c r="B43" s="73">
        <v>478823</v>
      </c>
      <c r="C43" s="73">
        <v>452558</v>
      </c>
      <c r="D43" s="73">
        <v>27731</v>
      </c>
      <c r="E43" s="74"/>
      <c r="F43" s="55"/>
    </row>
    <row r="44" spans="1:10" s="19" customFormat="1" ht="15.75" x14ac:dyDescent="0.25">
      <c r="A44" s="22" t="s">
        <v>69</v>
      </c>
      <c r="B44" s="73">
        <v>93536</v>
      </c>
      <c r="C44" s="73">
        <v>90445</v>
      </c>
      <c r="D44" s="73">
        <v>3001</v>
      </c>
      <c r="E44" s="74"/>
      <c r="F44" s="55"/>
    </row>
    <row r="45" spans="1:10" s="19" customFormat="1" ht="15.75" x14ac:dyDescent="0.25">
      <c r="A45" s="22" t="s">
        <v>70</v>
      </c>
      <c r="B45" s="73">
        <v>169539</v>
      </c>
      <c r="C45" s="73">
        <v>163214</v>
      </c>
      <c r="D45" s="73">
        <v>7085</v>
      </c>
      <c r="E45" s="74"/>
      <c r="F45" s="55"/>
    </row>
    <row r="46" spans="1:10" s="19" customFormat="1" ht="15.75" x14ac:dyDescent="0.25">
      <c r="A46" s="22" t="s">
        <v>71</v>
      </c>
      <c r="B46" s="73">
        <v>345925</v>
      </c>
      <c r="C46" s="73">
        <v>313182</v>
      </c>
      <c r="D46" s="73">
        <v>32680</v>
      </c>
      <c r="E46" s="74">
        <v>89</v>
      </c>
      <c r="F46" s="55"/>
    </row>
    <row r="47" spans="1:10" s="19" customFormat="1" thickBot="1" x14ac:dyDescent="0.3">
      <c r="A47" s="83" t="s">
        <v>72</v>
      </c>
      <c r="B47" s="84">
        <v>48764</v>
      </c>
      <c r="C47" s="84">
        <v>48758</v>
      </c>
      <c r="D47" s="84"/>
      <c r="E47" s="85"/>
      <c r="F47" s="55"/>
    </row>
    <row r="48" spans="1:10" s="19" customFormat="1" thickBot="1" x14ac:dyDescent="0.3">
      <c r="A48" s="17" t="s">
        <v>27</v>
      </c>
      <c r="B48" s="86">
        <f>SUM(B42:B47)</f>
        <v>2111186.14</v>
      </c>
      <c r="C48" s="86">
        <f>SUM(C42:C47)</f>
        <v>2042675.5</v>
      </c>
      <c r="D48" s="86">
        <f>SUM(D43:D47)</f>
        <v>70497</v>
      </c>
      <c r="E48" s="87">
        <f>SUM(E42:E46)</f>
        <v>89</v>
      </c>
      <c r="F48" s="10"/>
    </row>
    <row r="49" spans="1:8" s="65" customFormat="1" ht="15.75" customHeight="1" thickBot="1" x14ac:dyDescent="0.3">
      <c r="A49" s="101" t="s">
        <v>73</v>
      </c>
      <c r="B49" s="102"/>
      <c r="C49" s="102"/>
      <c r="D49" s="102">
        <f>B42+B43+B44+B45+B46-C42-C43-C44-C45-C46-D48-E48</f>
        <v>-2081.3599999998696</v>
      </c>
      <c r="E49" s="103"/>
      <c r="F49" s="49"/>
    </row>
    <row r="50" spans="1:8" s="1" customFormat="1" ht="15.75" x14ac:dyDescent="0.25">
      <c r="A50" s="117" t="s">
        <v>74</v>
      </c>
      <c r="B50" s="118"/>
      <c r="C50" s="118"/>
      <c r="D50" s="49" t="s">
        <v>75</v>
      </c>
      <c r="E50" s="104">
        <v>1080.8</v>
      </c>
      <c r="F50" s="10"/>
      <c r="G50" s="19"/>
      <c r="H50" s="19"/>
    </row>
    <row r="51" spans="1:8" s="19" customFormat="1" ht="15.75" x14ac:dyDescent="0.25">
      <c r="A51" s="117" t="s">
        <v>76</v>
      </c>
      <c r="B51" s="118"/>
      <c r="C51" s="118"/>
      <c r="D51" s="49" t="s">
        <v>75</v>
      </c>
      <c r="E51" s="104">
        <v>944.3</v>
      </c>
      <c r="F51" s="6"/>
      <c r="G51" s="105"/>
    </row>
    <row r="52" spans="1:8" s="19" customFormat="1" ht="15.75" x14ac:dyDescent="0.25">
      <c r="A52" s="117" t="s">
        <v>77</v>
      </c>
      <c r="B52" s="119"/>
      <c r="C52" s="119"/>
      <c r="D52" s="49" t="s">
        <v>75</v>
      </c>
      <c r="E52" s="104">
        <v>0</v>
      </c>
      <c r="F52" s="6"/>
      <c r="G52" s="105"/>
    </row>
    <row r="53" spans="1:8" s="1" customFormat="1" ht="15.75" x14ac:dyDescent="0.25">
      <c r="A53" s="106" t="s">
        <v>78</v>
      </c>
      <c r="B53" s="107"/>
      <c r="C53" s="107"/>
      <c r="D53" s="108" t="s">
        <v>75</v>
      </c>
      <c r="E53" s="109">
        <f>E51-E52</f>
        <v>944.3</v>
      </c>
      <c r="F53" s="6"/>
      <c r="G53" s="105"/>
    </row>
    <row r="54" spans="1:8" s="1" customFormat="1" ht="15.75" x14ac:dyDescent="0.25">
      <c r="A54" s="36" t="s">
        <v>11</v>
      </c>
      <c r="B54" s="10"/>
      <c r="C54" s="10"/>
      <c r="D54" s="10"/>
      <c r="E54" s="10"/>
      <c r="F54" s="10"/>
      <c r="G54" s="19"/>
      <c r="H54" s="19"/>
    </row>
  </sheetData>
  <mergeCells count="7">
    <mergeCell ref="A51:C51"/>
    <mergeCell ref="A52:C52"/>
    <mergeCell ref="B40:B41"/>
    <mergeCell ref="A39:E39"/>
    <mergeCell ref="A31:C31"/>
    <mergeCell ref="C40:E40"/>
    <mergeCell ref="A50:C50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2019-02-07T13:13:06Z</cp:lastPrinted>
  <dcterms:created xsi:type="dcterms:W3CDTF">2016-04-22T06:39:22Z</dcterms:created>
  <dcterms:modified xsi:type="dcterms:W3CDTF">2019-02-18T10:18:03Z</dcterms:modified>
</cp:coreProperties>
</file>