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0" i="1" l="1"/>
  <c r="E15" i="1" l="1"/>
  <c r="D9" i="1" l="1"/>
  <c r="E55" i="1" l="1"/>
  <c r="D50" i="1" l="1"/>
  <c r="E31" i="1" s="1"/>
  <c r="E50" i="1" l="1"/>
  <c r="C50" i="1"/>
  <c r="B50" i="1"/>
  <c r="D36" i="1" l="1"/>
  <c r="E21" i="1" l="1"/>
  <c r="E20" i="1"/>
  <c r="D14" i="1" l="1"/>
  <c r="D12" i="1" l="1"/>
  <c r="E19" i="1" l="1"/>
  <c r="D19" i="1" s="1"/>
  <c r="D38" i="1"/>
  <c r="C21" i="1"/>
  <c r="C39" i="1"/>
  <c r="A39" i="1"/>
  <c r="D35" i="1"/>
  <c r="D31" i="1" l="1"/>
  <c r="D11" i="1" l="1"/>
  <c r="E17" i="1" l="1"/>
  <c r="E18" i="1" l="1"/>
  <c r="D16" i="1"/>
  <c r="D15" i="1"/>
  <c r="D13" i="1"/>
  <c r="D10" i="1"/>
  <c r="E8" i="1"/>
  <c r="D20" i="1" l="1"/>
  <c r="D32" i="1" l="1"/>
  <c r="E9" i="1"/>
  <c r="E32" i="1" l="1"/>
  <c r="E39" i="1" s="1"/>
</calcChain>
</file>

<file path=xl/sharedStrings.xml><?xml version="1.0" encoding="utf-8"?>
<sst xmlns="http://schemas.openxmlformats.org/spreadsheetml/2006/main" count="118" uniqueCount="79">
  <si>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</si>
  <si>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</si>
  <si>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</si>
  <si>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</si>
  <si>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</si>
  <si>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</si>
  <si>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</si>
  <si>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</si>
  <si>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</si>
  <si>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</si>
  <si>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</si>
  <si>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</si>
  <si>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</si>
  <si>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</si>
  <si>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</si>
  <si>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</si>
  <si>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д.56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</si>
  <si>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</si>
  <si>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</si>
  <si>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</si>
  <si>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</si>
  <si>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</si>
  <si>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</si>
  <si>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</si>
  <si>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</si>
  <si>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</si>
  <si>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</si>
  <si>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</si>
  <si>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</si>
  <si>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</si>
  <si>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</si>
  <si>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</si>
  <si>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</si>
  <si>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</si>
  <si>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</si>
  <si>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</si>
  <si>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</si>
  <si>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</si>
  <si>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</si>
  <si>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</si>
  <si>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</si>
  <si>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факту</t>
  </si>
  <si>
    <t>по графику</t>
  </si>
  <si>
    <t>7. Обслуживание спецсчета</t>
  </si>
  <si>
    <t>8.Работы по ремонту общедомового имущества всего, в т.ч.</t>
  </si>
  <si>
    <t>Получено средств от сдачи металлолома</t>
  </si>
  <si>
    <t>*электроизмерительные работы</t>
  </si>
  <si>
    <t>май</t>
  </si>
  <si>
    <t>установка пластиковых окон в подъезде 9 шт</t>
  </si>
  <si>
    <t>ремонт штукатурки откосов дверей пож.выходов</t>
  </si>
  <si>
    <t>июнь</t>
  </si>
  <si>
    <t>косметич.ремонт лестничной площадки после демонтажа кладовок</t>
  </si>
  <si>
    <t>ремонт мягкой кровли машотделения</t>
  </si>
  <si>
    <t>подготовка к отопительному сезону</t>
  </si>
  <si>
    <t>работы по технич.диагостир-ию внутридом.газового оборудования</t>
  </si>
  <si>
    <t xml:space="preserve">*обслуживание домовых приборов учета </t>
  </si>
  <si>
    <t>работы на общедомовой системе отопления кв.34</t>
  </si>
  <si>
    <t>работы на общедомовой системе канализации кв.49,34</t>
  </si>
  <si>
    <t>март,окт</t>
  </si>
  <si>
    <t>изготовление и установка двери выхода на крышу</t>
  </si>
  <si>
    <t>изготовление и покраска откосов на пластиковые окна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</si>
  <si>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</si>
  <si>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</si>
  <si>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9. Расходы на коммун.услуги в целях содержания общего имущества дома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</si>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</sst>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1" fontId="7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7" fillId="0" borderId="14" xfId="1" applyNumberFormat="1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0" fontId="5" fillId="0" borderId="19" xfId="0" applyFont="1" applyFill="1" applyBorder="1" applyAlignment="1">
      <alignment horizontal="center" vertical="top" wrapText="1"/>
    </xf>
    <xf numFmtId="2" fontId="5" fillId="0" borderId="19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1" fontId="5" fillId="0" borderId="22" xfId="0" applyNumberFormat="1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vertical="top" wrapText="1"/>
    </xf>
    <xf numFmtId="165" fontId="4" fillId="2" borderId="12" xfId="1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/>
    </xf>
    <xf numFmtId="165" fontId="5" fillId="0" borderId="9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19" xfId="1" applyNumberFormat="1" applyFont="1" applyFill="1" applyBorder="1" applyAlignment="1">
      <alignment vertical="top"/>
    </xf>
    <xf numFmtId="165" fontId="7" fillId="0" borderId="20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23" xfId="1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4" zoomScale="75" zoomScaleNormal="75" workbookViewId="0">
      <selection activeCell="F44" sqref="F44:F49"/>
    </sheetView>
  </sheetViews>
  <sheetFormatPr defaultRowHeight="15.75" x14ac:dyDescent="0.25"/>
  <cols>
    <col min="1" max="1" width="79.140625" style="9" customWidth="1"/>
    <col min="2" max="2" width="14" style="9" customWidth="1"/>
    <col min="3" max="3" width="13.5703125" style="9" customWidth="1"/>
    <col min="4" max="4" width="14" style="9" customWidth="1"/>
    <col min="5" max="5" width="14.140625" style="9" customWidth="1"/>
    <col min="6" max="6" width="10.7109375" style="5" bestFit="1" customWidth="1"/>
    <col min="7" max="7" width="9.140625" style="3"/>
  </cols>
  <sheetData>
    <row r="1" spans="1:7" s="3" customFormat="1" ht="31.5" x14ac:dyDescent="0.25">
      <c r="A1" s="35" t="s">
        <v>12</v>
      </c>
      <c r="B1" s="9"/>
      <c r="C1" s="9" t="s">
        <v>38</v>
      </c>
      <c r="D1" s="36" t="s">
        <v>23</v>
      </c>
      <c r="E1" s="36">
        <v>12</v>
      </c>
      <c r="F1" s="5"/>
    </row>
    <row r="2" spans="1:7" s="3" customFormat="1" x14ac:dyDescent="0.25">
      <c r="A2" s="37" t="s">
        <v>16</v>
      </c>
      <c r="B2" s="9"/>
      <c r="C2" s="9"/>
      <c r="D2" s="9"/>
      <c r="E2" s="9"/>
      <c r="F2" s="5"/>
    </row>
    <row r="3" spans="1:7" s="3" customFormat="1" x14ac:dyDescent="0.25">
      <c r="A3" s="9" t="s">
        <v>27</v>
      </c>
      <c r="B3" s="9">
        <v>3692.7</v>
      </c>
      <c r="C3" s="9"/>
      <c r="D3" s="9"/>
      <c r="E3" s="9"/>
      <c r="F3" s="5"/>
    </row>
    <row r="4" spans="1:7" s="3" customFormat="1" x14ac:dyDescent="0.25">
      <c r="A4" s="9" t="s">
        <v>33</v>
      </c>
      <c r="B4" s="9" t="s">
        <v>41</v>
      </c>
      <c r="C4" s="9"/>
      <c r="D4" s="9"/>
      <c r="E4" s="9"/>
      <c r="F4" s="5"/>
    </row>
    <row r="5" spans="1:7" s="3" customFormat="1" x14ac:dyDescent="0.25">
      <c r="A5" s="9" t="s">
        <v>24</v>
      </c>
      <c r="B5" s="107">
        <v>944645</v>
      </c>
      <c r="C5" s="38"/>
      <c r="D5" s="38"/>
      <c r="E5" s="9"/>
      <c r="F5" s="38"/>
      <c r="G5" s="9"/>
    </row>
    <row r="6" spans="1:7" s="3" customFormat="1" ht="16.5" thickBot="1" x14ac:dyDescent="0.3">
      <c r="A6" s="9" t="s">
        <v>0</v>
      </c>
      <c r="B6" s="9">
        <v>100</v>
      </c>
      <c r="C6" s="9"/>
      <c r="D6" s="9"/>
      <c r="E6" s="9"/>
      <c r="F6" s="38"/>
    </row>
    <row r="7" spans="1:7" s="17" customFormat="1" ht="65.25" customHeight="1" x14ac:dyDescent="0.25">
      <c r="A7" s="6" t="s">
        <v>1</v>
      </c>
      <c r="B7" s="8" t="s">
        <v>13</v>
      </c>
      <c r="C7" s="8" t="s">
        <v>20</v>
      </c>
      <c r="D7" s="8" t="s">
        <v>25</v>
      </c>
      <c r="E7" s="7" t="s">
        <v>21</v>
      </c>
      <c r="F7" s="10"/>
    </row>
    <row r="8" spans="1:7" s="3" customFormat="1" ht="15.75" customHeight="1" x14ac:dyDescent="0.25">
      <c r="A8" s="11" t="s">
        <v>2</v>
      </c>
      <c r="B8" s="105" t="s">
        <v>14</v>
      </c>
      <c r="C8" s="105" t="s">
        <v>22</v>
      </c>
      <c r="D8" s="12">
        <v>0.92</v>
      </c>
      <c r="E8" s="63">
        <f>D8*B3*E1</f>
        <v>40767.408000000003</v>
      </c>
      <c r="F8" s="5"/>
    </row>
    <row r="9" spans="1:7" s="3" customFormat="1" ht="47.25" x14ac:dyDescent="0.25">
      <c r="A9" s="11" t="s">
        <v>3</v>
      </c>
      <c r="B9" s="105" t="s">
        <v>14</v>
      </c>
      <c r="C9" s="105" t="s">
        <v>22</v>
      </c>
      <c r="D9" s="12">
        <f>4.8+D10+D11+D12+D13+D14</f>
        <v>6.5088219098942943</v>
      </c>
      <c r="E9" s="63">
        <f>D9*E1*B3</f>
        <v>288421.5199999999</v>
      </c>
      <c r="F9" s="5"/>
    </row>
    <row r="10" spans="1:7" s="3" customFormat="1" ht="15.75" customHeight="1" x14ac:dyDescent="0.25">
      <c r="A10" s="14" t="s">
        <v>4</v>
      </c>
      <c r="B10" s="105"/>
      <c r="C10" s="105" t="s">
        <v>22</v>
      </c>
      <c r="D10" s="12">
        <f>E10/E1/B3</f>
        <v>0.12637546149610493</v>
      </c>
      <c r="E10" s="63">
        <v>5600</v>
      </c>
      <c r="F10" s="5"/>
    </row>
    <row r="11" spans="1:7" s="3" customFormat="1" ht="15.75" customHeight="1" x14ac:dyDescent="0.25">
      <c r="A11" s="14" t="s">
        <v>5</v>
      </c>
      <c r="B11" s="105"/>
      <c r="C11" s="105" t="s">
        <v>22</v>
      </c>
      <c r="D11" s="12">
        <f>E11/E1/B3</f>
        <v>0.20709778752674196</v>
      </c>
      <c r="E11" s="63">
        <v>9177</v>
      </c>
      <c r="F11" s="5"/>
    </row>
    <row r="12" spans="1:7" s="3" customFormat="1" ht="15.75" customHeight="1" x14ac:dyDescent="0.25">
      <c r="A12" s="14" t="s">
        <v>46</v>
      </c>
      <c r="B12" s="21"/>
      <c r="C12" s="105" t="s">
        <v>30</v>
      </c>
      <c r="D12" s="12">
        <f>E12/B3/E1</f>
        <v>0.13291990503786752</v>
      </c>
      <c r="E12" s="63">
        <v>5890</v>
      </c>
      <c r="F12" s="5"/>
      <c r="G12" s="4"/>
    </row>
    <row r="13" spans="1:7" s="3" customFormat="1" ht="15.75" customHeight="1" x14ac:dyDescent="0.25">
      <c r="A13" s="14" t="s">
        <v>6</v>
      </c>
      <c r="B13" s="105"/>
      <c r="C13" s="105" t="s">
        <v>22</v>
      </c>
      <c r="D13" s="12">
        <f>E13/B3/E1</f>
        <v>1.0673084734746934</v>
      </c>
      <c r="E13" s="63">
        <v>47295</v>
      </c>
      <c r="F13" s="5"/>
    </row>
    <row r="14" spans="1:7" s="3" customFormat="1" ht="15.75" customHeight="1" x14ac:dyDescent="0.25">
      <c r="A14" s="14" t="s">
        <v>55</v>
      </c>
      <c r="B14" s="105"/>
      <c r="C14" s="105" t="s">
        <v>22</v>
      </c>
      <c r="D14" s="12">
        <f>E14/E1/B3</f>
        <v>0.17512028235888827</v>
      </c>
      <c r="E14" s="63">
        <v>7760</v>
      </c>
      <c r="F14" s="5"/>
    </row>
    <row r="15" spans="1:7" s="3" customFormat="1" ht="47.25" x14ac:dyDescent="0.25">
      <c r="A15" s="11" t="s">
        <v>7</v>
      </c>
      <c r="B15" s="105" t="s">
        <v>14</v>
      </c>
      <c r="C15" s="105" t="s">
        <v>22</v>
      </c>
      <c r="D15" s="12">
        <f>E15/E1/B3</f>
        <v>4.7889620061201832</v>
      </c>
      <c r="E15" s="63">
        <f>6098*2.9*E1</f>
        <v>212210.40000000002</v>
      </c>
      <c r="F15" s="9"/>
    </row>
    <row r="16" spans="1:7" s="3" customFormat="1" ht="15.75" customHeight="1" x14ac:dyDescent="0.25">
      <c r="A16" s="11" t="s">
        <v>8</v>
      </c>
      <c r="B16" s="105" t="s">
        <v>42</v>
      </c>
      <c r="C16" s="105" t="s">
        <v>22</v>
      </c>
      <c r="D16" s="12">
        <f>E16/E1/B3</f>
        <v>1.9046587411198672</v>
      </c>
      <c r="E16" s="63">
        <v>84400</v>
      </c>
      <c r="F16" s="5"/>
    </row>
    <row r="17" spans="1:10" s="3" customFormat="1" ht="15.75" customHeight="1" x14ac:dyDescent="0.25">
      <c r="A17" s="11" t="s">
        <v>9</v>
      </c>
      <c r="B17" s="105" t="s">
        <v>42</v>
      </c>
      <c r="C17" s="105" t="s">
        <v>22</v>
      </c>
      <c r="D17" s="12">
        <v>0.43</v>
      </c>
      <c r="E17" s="63">
        <f>D17*E1*B3</f>
        <v>19054.331999999999</v>
      </c>
      <c r="F17" s="5"/>
    </row>
    <row r="18" spans="1:10" s="3" customFormat="1" ht="31.5" x14ac:dyDescent="0.25">
      <c r="A18" s="23" t="s">
        <v>61</v>
      </c>
      <c r="B18" s="25" t="s">
        <v>14</v>
      </c>
      <c r="C18" s="25" t="s">
        <v>22</v>
      </c>
      <c r="D18" s="15">
        <v>0.49</v>
      </c>
      <c r="E18" s="64">
        <f>D18*E1*B3</f>
        <v>21713.075999999997</v>
      </c>
      <c r="F18" s="5"/>
    </row>
    <row r="19" spans="1:10" s="3" customFormat="1" ht="17.25" thickBot="1" x14ac:dyDescent="0.3">
      <c r="A19" s="23" t="s">
        <v>43</v>
      </c>
      <c r="B19" s="24" t="s">
        <v>14</v>
      </c>
      <c r="C19" s="25" t="s">
        <v>22</v>
      </c>
      <c r="D19" s="15">
        <f>E19/E1/B3</f>
        <v>0.16499999999999998</v>
      </c>
      <c r="E19" s="64">
        <f>0.18*(E1-1)*B3</f>
        <v>7311.5459999999994</v>
      </c>
      <c r="F19" s="9"/>
      <c r="G19" s="106"/>
      <c r="H19" s="78"/>
      <c r="I19" s="78"/>
      <c r="J19" s="78"/>
    </row>
    <row r="20" spans="1:10" s="3" customFormat="1" x14ac:dyDescent="0.25">
      <c r="A20" s="31" t="s">
        <v>44</v>
      </c>
      <c r="B20" s="32"/>
      <c r="C20" s="32"/>
      <c r="D20" s="33">
        <f>E20/E1/B3</f>
        <v>4.7448583240808437</v>
      </c>
      <c r="E20" s="65">
        <f>E21+E22+E23+E24+E25+E26+E27+E28+E29+E30</f>
        <v>210256.05999999997</v>
      </c>
      <c r="F20" s="5"/>
    </row>
    <row r="21" spans="1:10" s="47" customFormat="1" x14ac:dyDescent="0.25">
      <c r="A21" s="11" t="s">
        <v>57</v>
      </c>
      <c r="B21" s="21" t="s">
        <v>58</v>
      </c>
      <c r="C21" s="105" t="str">
        <f>C22</f>
        <v>руб</v>
      </c>
      <c r="D21" s="13"/>
      <c r="E21" s="63">
        <f>2752.47+798.72</f>
        <v>3551.1899999999996</v>
      </c>
      <c r="F21" s="5"/>
    </row>
    <row r="22" spans="1:10" s="47" customFormat="1" x14ac:dyDescent="0.25">
      <c r="A22" s="11" t="s">
        <v>48</v>
      </c>
      <c r="B22" s="21" t="s">
        <v>47</v>
      </c>
      <c r="C22" s="105" t="s">
        <v>22</v>
      </c>
      <c r="D22" s="13"/>
      <c r="E22" s="63">
        <v>81024.649999999994</v>
      </c>
      <c r="F22" s="5"/>
    </row>
    <row r="23" spans="1:10" s="47" customFormat="1" x14ac:dyDescent="0.25">
      <c r="A23" s="11" t="s">
        <v>54</v>
      </c>
      <c r="B23" s="21" t="s">
        <v>47</v>
      </c>
      <c r="C23" s="105" t="s">
        <v>22</v>
      </c>
      <c r="D23" s="13"/>
      <c r="E23" s="63">
        <v>51840</v>
      </c>
      <c r="F23" s="5"/>
    </row>
    <row r="24" spans="1:10" s="47" customFormat="1" x14ac:dyDescent="0.25">
      <c r="A24" s="11" t="s">
        <v>49</v>
      </c>
      <c r="B24" s="21" t="s">
        <v>50</v>
      </c>
      <c r="C24" s="105" t="s">
        <v>22</v>
      </c>
      <c r="D24" s="13"/>
      <c r="E24" s="63">
        <v>31024.63</v>
      </c>
      <c r="F24" s="5"/>
    </row>
    <row r="25" spans="1:10" s="47" customFormat="1" ht="15.75" customHeight="1" x14ac:dyDescent="0.25">
      <c r="A25" s="11" t="s">
        <v>60</v>
      </c>
      <c r="B25" s="21" t="s">
        <v>50</v>
      </c>
      <c r="C25" s="105" t="s">
        <v>22</v>
      </c>
      <c r="D25" s="13"/>
      <c r="E25" s="63">
        <v>13075.37</v>
      </c>
      <c r="F25" s="5"/>
    </row>
    <row r="26" spans="1:10" s="47" customFormat="1" x14ac:dyDescent="0.25">
      <c r="A26" s="11" t="s">
        <v>51</v>
      </c>
      <c r="B26" s="21" t="s">
        <v>50</v>
      </c>
      <c r="C26" s="105" t="s">
        <v>22</v>
      </c>
      <c r="D26" s="13"/>
      <c r="E26" s="63">
        <v>6253.83</v>
      </c>
      <c r="F26" s="5"/>
    </row>
    <row r="27" spans="1:10" s="47" customFormat="1" x14ac:dyDescent="0.25">
      <c r="A27" s="11" t="s">
        <v>52</v>
      </c>
      <c r="B27" s="21" t="s">
        <v>18</v>
      </c>
      <c r="C27" s="105" t="s">
        <v>22</v>
      </c>
      <c r="D27" s="13"/>
      <c r="E27" s="63">
        <v>8861.9699999999993</v>
      </c>
      <c r="F27" s="5"/>
    </row>
    <row r="28" spans="1:10" s="47" customFormat="1" x14ac:dyDescent="0.25">
      <c r="A28" s="11" t="s">
        <v>53</v>
      </c>
      <c r="B28" s="21" t="s">
        <v>18</v>
      </c>
      <c r="C28" s="105" t="s">
        <v>22</v>
      </c>
      <c r="D28" s="13"/>
      <c r="E28" s="63">
        <v>3579.08</v>
      </c>
      <c r="F28" s="5"/>
    </row>
    <row r="29" spans="1:10" s="47" customFormat="1" x14ac:dyDescent="0.25">
      <c r="A29" s="11" t="s">
        <v>56</v>
      </c>
      <c r="B29" s="21" t="s">
        <v>19</v>
      </c>
      <c r="C29" s="105" t="s">
        <v>22</v>
      </c>
      <c r="D29" s="13"/>
      <c r="E29" s="63">
        <v>1145.3399999999999</v>
      </c>
      <c r="F29" s="5"/>
    </row>
    <row r="30" spans="1:10" s="47" customFormat="1" ht="17.25" customHeight="1" thickBot="1" x14ac:dyDescent="0.3">
      <c r="A30" s="81" t="s">
        <v>59</v>
      </c>
      <c r="B30" s="82" t="s">
        <v>26</v>
      </c>
      <c r="C30" s="83" t="s">
        <v>22</v>
      </c>
      <c r="D30" s="84"/>
      <c r="E30" s="108">
        <v>9900</v>
      </c>
      <c r="F30" s="5"/>
    </row>
    <row r="31" spans="1:10" s="20" customFormat="1" ht="16.5" thickBot="1" x14ac:dyDescent="0.3">
      <c r="A31" s="85" t="s">
        <v>63</v>
      </c>
      <c r="B31" s="79"/>
      <c r="C31" s="79" t="s">
        <v>22</v>
      </c>
      <c r="D31" s="80">
        <f>E31/E1/B3</f>
        <v>1.3422653704155045</v>
      </c>
      <c r="E31" s="109">
        <f>D50</f>
        <v>59479</v>
      </c>
      <c r="F31" s="28"/>
      <c r="G31" s="30"/>
      <c r="H31" s="19"/>
      <c r="I31" s="19"/>
      <c r="J31" s="19"/>
    </row>
    <row r="32" spans="1:10" s="3" customFormat="1" ht="15" customHeight="1" thickBot="1" x14ac:dyDescent="0.35">
      <c r="A32" s="87" t="s">
        <v>10</v>
      </c>
      <c r="B32" s="88"/>
      <c r="C32" s="89" t="s">
        <v>22</v>
      </c>
      <c r="D32" s="90">
        <f>D8+D9+D15+D16+D17+D18+D20+D31+D19</f>
        <v>21.294566351630692</v>
      </c>
      <c r="E32" s="91">
        <f>E8+E9+E15+E16+E17+E18+E20+E31+E19</f>
        <v>943613.34199999995</v>
      </c>
      <c r="F32" s="39"/>
      <c r="G32" s="2"/>
    </row>
    <row r="33" spans="1:10" s="20" customFormat="1" ht="16.5" thickBot="1" x14ac:dyDescent="0.3">
      <c r="A33" s="120" t="s">
        <v>31</v>
      </c>
      <c r="B33" s="121"/>
      <c r="C33" s="121"/>
      <c r="D33" s="48" t="s">
        <v>34</v>
      </c>
      <c r="E33" s="49" t="s">
        <v>35</v>
      </c>
      <c r="F33" s="29"/>
      <c r="G33" s="28"/>
      <c r="H33" s="50"/>
      <c r="I33" s="19"/>
      <c r="J33" s="19"/>
    </row>
    <row r="34" spans="1:10" s="54" customFormat="1" ht="15.75" customHeight="1" x14ac:dyDescent="0.25">
      <c r="A34" s="40" t="s">
        <v>39</v>
      </c>
      <c r="B34" s="26"/>
      <c r="C34" s="53" t="s">
        <v>30</v>
      </c>
      <c r="D34" s="77"/>
      <c r="E34" s="110">
        <v>-23231</v>
      </c>
      <c r="F34" s="41"/>
    </row>
    <row r="35" spans="1:10" s="54" customFormat="1" x14ac:dyDescent="0.25">
      <c r="A35" s="14" t="s">
        <v>15</v>
      </c>
      <c r="B35" s="22"/>
      <c r="C35" s="55" t="s">
        <v>30</v>
      </c>
      <c r="D35" s="111">
        <f>994*E1</f>
        <v>11928</v>
      </c>
      <c r="E35" s="66"/>
      <c r="F35" s="41"/>
    </row>
    <row r="36" spans="1:10" s="54" customFormat="1" ht="15.75" customHeight="1" x14ac:dyDescent="0.25">
      <c r="A36" s="14" t="s">
        <v>62</v>
      </c>
      <c r="B36" s="22"/>
      <c r="C36" s="55" t="s">
        <v>30</v>
      </c>
      <c r="D36" s="111">
        <f>3798.08+3779.58+594.53</f>
        <v>8172.19</v>
      </c>
      <c r="E36" s="66"/>
      <c r="F36" s="41"/>
    </row>
    <row r="37" spans="1:10" s="54" customFormat="1" x14ac:dyDescent="0.25">
      <c r="A37" s="14" t="s">
        <v>45</v>
      </c>
      <c r="B37" s="22"/>
      <c r="C37" s="55" t="s">
        <v>30</v>
      </c>
      <c r="D37" s="111">
        <v>1200</v>
      </c>
      <c r="E37" s="66"/>
      <c r="F37" s="41"/>
    </row>
    <row r="38" spans="1:10" s="56" customFormat="1" ht="15.75" customHeight="1" x14ac:dyDescent="0.25">
      <c r="A38" s="14" t="s">
        <v>36</v>
      </c>
      <c r="B38" s="22"/>
      <c r="C38" s="55" t="s">
        <v>30</v>
      </c>
      <c r="D38" s="111">
        <f>B5</f>
        <v>944645</v>
      </c>
      <c r="E38" s="66"/>
      <c r="F38" s="42"/>
    </row>
    <row r="39" spans="1:10" s="56" customFormat="1" ht="15.75" customHeight="1" thickBot="1" x14ac:dyDescent="0.3">
      <c r="A39" s="51" t="str">
        <f>A32</f>
        <v>итого расходы</v>
      </c>
      <c r="B39" s="52"/>
      <c r="C39" s="57" t="str">
        <f>C32</f>
        <v>руб</v>
      </c>
      <c r="D39" s="67"/>
      <c r="E39" s="68">
        <f>E32</f>
        <v>943613.34199999995</v>
      </c>
      <c r="F39" s="42"/>
    </row>
    <row r="40" spans="1:10" s="60" customFormat="1" ht="15.75" customHeight="1" thickBot="1" x14ac:dyDescent="0.3">
      <c r="A40" s="71" t="s">
        <v>17</v>
      </c>
      <c r="B40" s="72"/>
      <c r="C40" s="73" t="s">
        <v>30</v>
      </c>
      <c r="D40" s="74"/>
      <c r="E40" s="75">
        <f>E34+D35+D36+D37+D38-E39</f>
        <v>-899.15200000000186</v>
      </c>
      <c r="F40" s="43"/>
      <c r="G40" s="58"/>
      <c r="H40" s="59"/>
      <c r="I40" s="59"/>
      <c r="J40" s="59"/>
    </row>
    <row r="41" spans="1:10" s="3" customFormat="1" ht="16.5" customHeight="1" x14ac:dyDescent="0.25">
      <c r="A41" s="117" t="s">
        <v>40</v>
      </c>
      <c r="B41" s="118"/>
      <c r="C41" s="118"/>
      <c r="D41" s="118"/>
      <c r="E41" s="119"/>
      <c r="F41" s="44"/>
    </row>
    <row r="42" spans="1:10" s="47" customFormat="1" ht="15.75" customHeight="1" x14ac:dyDescent="0.25">
      <c r="A42" s="34" t="s">
        <v>28</v>
      </c>
      <c r="B42" s="115" t="s">
        <v>64</v>
      </c>
      <c r="C42" s="115" t="s">
        <v>32</v>
      </c>
      <c r="D42" s="122"/>
      <c r="E42" s="123"/>
      <c r="F42" s="5"/>
      <c r="G42" s="46"/>
      <c r="H42" s="46"/>
      <c r="I42" s="46"/>
    </row>
    <row r="43" spans="1:10" s="47" customFormat="1" ht="63" x14ac:dyDescent="0.25">
      <c r="A43" s="11"/>
      <c r="B43" s="116"/>
      <c r="C43" s="86" t="s">
        <v>65</v>
      </c>
      <c r="D43" s="86" t="s">
        <v>66</v>
      </c>
      <c r="E43" s="76" t="s">
        <v>37</v>
      </c>
      <c r="F43" s="5"/>
      <c r="G43" s="46"/>
      <c r="H43" s="46"/>
      <c r="I43" s="46"/>
    </row>
    <row r="44" spans="1:10" s="3" customFormat="1" ht="15.75" customHeight="1" x14ac:dyDescent="0.25">
      <c r="A44" s="18" t="s">
        <v>67</v>
      </c>
      <c r="B44" s="61">
        <v>973553</v>
      </c>
      <c r="C44" s="61">
        <v>973242</v>
      </c>
      <c r="D44" s="61"/>
      <c r="E44" s="62"/>
      <c r="F44" s="45"/>
    </row>
    <row r="45" spans="1:10" s="3" customFormat="1" ht="15.75" customHeight="1" x14ac:dyDescent="0.25">
      <c r="A45" s="18" t="s">
        <v>68</v>
      </c>
      <c r="B45" s="61">
        <v>450458</v>
      </c>
      <c r="C45" s="61">
        <v>422076</v>
      </c>
      <c r="D45" s="61">
        <v>27874</v>
      </c>
      <c r="E45" s="62"/>
      <c r="F45" s="45"/>
    </row>
    <row r="46" spans="1:10" s="3" customFormat="1" x14ac:dyDescent="0.25">
      <c r="A46" s="18" t="s">
        <v>69</v>
      </c>
      <c r="B46" s="61">
        <v>96112</v>
      </c>
      <c r="C46" s="61">
        <v>92970</v>
      </c>
      <c r="D46" s="61">
        <v>3127</v>
      </c>
      <c r="E46" s="62"/>
      <c r="F46" s="45"/>
    </row>
    <row r="47" spans="1:10" s="3" customFormat="1" x14ac:dyDescent="0.25">
      <c r="A47" s="18" t="s">
        <v>70</v>
      </c>
      <c r="B47" s="61">
        <v>168947</v>
      </c>
      <c r="C47" s="61">
        <v>162256</v>
      </c>
      <c r="D47" s="61">
        <v>7155</v>
      </c>
      <c r="E47" s="62"/>
      <c r="F47" s="45"/>
    </row>
    <row r="48" spans="1:10" s="3" customFormat="1" x14ac:dyDescent="0.25">
      <c r="A48" s="18" t="s">
        <v>71</v>
      </c>
      <c r="B48" s="61">
        <v>327907</v>
      </c>
      <c r="C48" s="61">
        <v>306516</v>
      </c>
      <c r="D48" s="61">
        <v>21323</v>
      </c>
      <c r="E48" s="62">
        <v>70</v>
      </c>
      <c r="F48" s="45"/>
    </row>
    <row r="49" spans="1:8" s="3" customFormat="1" ht="16.5" thickBot="1" x14ac:dyDescent="0.3">
      <c r="A49" s="92" t="s">
        <v>72</v>
      </c>
      <c r="B49" s="93">
        <v>50177</v>
      </c>
      <c r="C49" s="93">
        <v>50172</v>
      </c>
      <c r="D49" s="93"/>
      <c r="E49" s="94"/>
      <c r="F49" s="45"/>
    </row>
    <row r="50" spans="1:8" s="3" customFormat="1" ht="16.5" thickBot="1" x14ac:dyDescent="0.3">
      <c r="A50" s="27" t="s">
        <v>29</v>
      </c>
      <c r="B50" s="69">
        <f>SUM(B44:B49)</f>
        <v>2067154</v>
      </c>
      <c r="C50" s="69">
        <f>SUM(C44:C49)</f>
        <v>2007232</v>
      </c>
      <c r="D50" s="69">
        <f>SUM(D45:D49)</f>
        <v>59479</v>
      </c>
      <c r="E50" s="70">
        <f>SUM(E44:E48)</f>
        <v>70</v>
      </c>
      <c r="F50" s="9"/>
    </row>
    <row r="51" spans="1:8" s="54" customFormat="1" ht="15.75" customHeight="1" thickBot="1" x14ac:dyDescent="0.3">
      <c r="A51" s="95" t="s">
        <v>73</v>
      </c>
      <c r="B51" s="96"/>
      <c r="C51" s="96"/>
      <c r="D51" s="96"/>
      <c r="E51" s="97"/>
      <c r="F51" s="98"/>
    </row>
    <row r="52" spans="1:8" s="1" customFormat="1" x14ac:dyDescent="0.25">
      <c r="A52" s="112" t="s">
        <v>74</v>
      </c>
      <c r="B52" s="113"/>
      <c r="C52" s="113"/>
      <c r="D52" s="98" t="s">
        <v>75</v>
      </c>
      <c r="E52" s="99">
        <v>1079.0999999999999</v>
      </c>
      <c r="F52" s="9"/>
      <c r="G52" s="3"/>
      <c r="H52" s="3"/>
    </row>
    <row r="53" spans="1:8" s="3" customFormat="1" x14ac:dyDescent="0.25">
      <c r="A53" s="112" t="s">
        <v>76</v>
      </c>
      <c r="B53" s="113"/>
      <c r="C53" s="113"/>
      <c r="D53" s="98" t="s">
        <v>75</v>
      </c>
      <c r="E53" s="99">
        <v>952.11</v>
      </c>
      <c r="F53" s="5"/>
      <c r="G53" s="100"/>
    </row>
    <row r="54" spans="1:8" s="3" customFormat="1" x14ac:dyDescent="0.25">
      <c r="A54" s="112" t="s">
        <v>77</v>
      </c>
      <c r="B54" s="114"/>
      <c r="C54" s="114"/>
      <c r="D54" s="98" t="s">
        <v>75</v>
      </c>
      <c r="E54" s="99">
        <v>0</v>
      </c>
      <c r="F54" s="5"/>
      <c r="G54" s="100"/>
    </row>
    <row r="55" spans="1:8" s="1" customFormat="1" x14ac:dyDescent="0.25">
      <c r="A55" s="101" t="s">
        <v>78</v>
      </c>
      <c r="B55" s="102"/>
      <c r="C55" s="102"/>
      <c r="D55" s="103" t="s">
        <v>75</v>
      </c>
      <c r="E55" s="104">
        <f>E53-E54</f>
        <v>952.11</v>
      </c>
      <c r="F55" s="5"/>
      <c r="G55" s="100"/>
    </row>
    <row r="56" spans="1:8" s="1" customFormat="1" x14ac:dyDescent="0.25">
      <c r="A56" s="16" t="s">
        <v>11</v>
      </c>
      <c r="B56" s="9"/>
      <c r="C56" s="9"/>
      <c r="D56" s="9"/>
      <c r="E56" s="9"/>
      <c r="F56" s="9"/>
      <c r="G56" s="3"/>
      <c r="H56" s="3"/>
    </row>
  </sheetData>
  <mergeCells count="7">
    <mergeCell ref="A53:C53"/>
    <mergeCell ref="A54:C54"/>
    <mergeCell ref="B42:B43"/>
    <mergeCell ref="A41:E41"/>
    <mergeCell ref="A33:C33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2019-02-08T08:24:48Z</cp:lastPrinted>
  <dcterms:created xsi:type="dcterms:W3CDTF">2016-04-22T06:39:22Z</dcterms:created>
  <dcterms:modified xsi:type="dcterms:W3CDTF">2019-02-18T10:18:20Z</dcterms:modified>
</cp:coreProperties>
</file>