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5" i="1" l="1"/>
  <c r="D17" i="1" l="1"/>
  <c r="D10" i="1"/>
  <c r="D11" i="1"/>
  <c r="E8" i="1"/>
  <c r="E13" i="1"/>
  <c r="D9" i="1" l="1"/>
  <c r="E50" i="1" l="1"/>
  <c r="D46" i="1" l="1"/>
  <c r="D45" i="1" l="1"/>
  <c r="E27" i="1" s="1"/>
  <c r="E45" i="1" l="1"/>
  <c r="C45" i="1"/>
  <c r="B45" i="1"/>
  <c r="C28" i="1" l="1"/>
  <c r="D32" i="1" l="1"/>
  <c r="E25" i="1" l="1"/>
  <c r="D31" i="1" l="1"/>
  <c r="E22" i="1" l="1"/>
  <c r="E19" i="1" s="1"/>
  <c r="E18" i="1" l="1"/>
  <c r="D33" i="1" l="1"/>
  <c r="E15" i="1"/>
  <c r="E16" i="1"/>
  <c r="D14" i="1"/>
  <c r="D12" i="1"/>
  <c r="D13" i="1"/>
  <c r="C34" i="1" l="1"/>
  <c r="A34" i="1"/>
  <c r="D19" i="1"/>
  <c r="D27" i="1" l="1"/>
  <c r="E9" i="1" l="1"/>
  <c r="E28" i="1" l="1"/>
  <c r="E34" i="1" s="1"/>
  <c r="D28" i="1"/>
</calcChain>
</file>

<file path=xl/sharedStrings.xml><?xml version="1.0" encoding="utf-8"?>
<sst xmlns="http://schemas.openxmlformats.org/spreadsheetml/2006/main" count="105" uniqueCount="75">
  <si>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</si>
  <si>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</si>
  <si>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</si>
  <si>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</si>
  <si>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</si>
  <si>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</si>
  <si>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</si>
  <si>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</si>
  <si>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</si>
  <si>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</si>
  <si>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</si>
  <si>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</si>
  <si>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</si>
  <si>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</si>
  <si>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</si>
  <si>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д.11</t>
  </si>
  <si>
    <t>июнь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</si>
  <si>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</si>
  <si>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</si>
  <si>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</si>
  <si>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</si>
  <si>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</si>
  <si>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Кол-во месяцев</t>
  </si>
  <si>
    <t>Стоимость выполн.работы /услуги на 1 кв.м.</t>
  </si>
  <si>
    <t>руб</t>
  </si>
  <si>
    <t>ноябрь</t>
  </si>
  <si>
    <t>Площадь дома, м2</t>
  </si>
  <si>
    <t>Ресурсоснабжающая организация (РСО)</t>
  </si>
  <si>
    <t>ИТОГО</t>
  </si>
  <si>
    <t>руб.</t>
  </si>
  <si>
    <t>февраль</t>
  </si>
  <si>
    <t>март</t>
  </si>
  <si>
    <t>8.обслуживание спецсчета</t>
  </si>
  <si>
    <t>9.Работы по ремонту общедомового имущества всего, в т.ч.</t>
  </si>
  <si>
    <t>Финансовый счет дома</t>
  </si>
  <si>
    <t>Всего начислено УК Атал</t>
  </si>
  <si>
    <t>Приход,руб</t>
  </si>
  <si>
    <t>Расход,руб</t>
  </si>
  <si>
    <t>Тариф на 1 кв.м., руб 1 полугодие/2 полугодие ОДН по факту</t>
  </si>
  <si>
    <t>прочим потребит. и на производ. нужды</t>
  </si>
  <si>
    <t>*электроизмерительные работы</t>
  </si>
  <si>
    <t>2018 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</si>
  <si>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</si>
  <si>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</si>
  <si>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</si>
  <si>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ежемесячно</t>
  </si>
  <si>
    <t>Начислено собственникам помещений</t>
  </si>
  <si>
    <t>реконструкция системы на разводке отопления в подвале п.2,3</t>
  </si>
  <si>
    <t>устройство противоскользящего резинового коврика п.4</t>
  </si>
  <si>
    <t>ремонт мягкой кровли неж.пом. 4,5,6</t>
  </si>
  <si>
    <t>работы на общедомовой системе ГВС п.3,кв.3</t>
  </si>
  <si>
    <t>март,нояб</t>
  </si>
  <si>
    <t>работы на общедомовой системе канализации кв.3</t>
  </si>
  <si>
    <t>работы на общедомовой системе отопления кв.70,87,п.1</t>
  </si>
  <si>
    <t>октябрь-дек</t>
  </si>
  <si>
    <t>замена задвижек в теплоузле п.1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</si>
  <si>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</si>
  <si>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Получено средств от применения повыш.коэфф-та к квартирам без ИПУ</t>
  </si>
  <si>
    <t>7.Работы по обеспечению требов-ий пожар.безоп-ти и сан.требований</t>
  </si>
  <si>
    <t>10. Расходы на коммун.услуги в целях содержания общего имущества дома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</si>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</sst>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/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1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0" fontId="6" fillId="2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0" fontId="10" fillId="0" borderId="0" xfId="0" applyFont="1" applyFill="1"/>
    <xf numFmtId="0" fontId="0" fillId="0" borderId="0" xfId="0" applyFont="1" applyFill="1"/>
    <xf numFmtId="0" fontId="3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1" fontId="5" fillId="0" borderId="11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2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6" fillId="2" borderId="11" xfId="1" applyNumberFormat="1" applyFont="1" applyFill="1" applyBorder="1" applyAlignment="1">
      <alignment vertical="top" wrapText="1"/>
    </xf>
    <xf numFmtId="165" fontId="6" fillId="2" borderId="12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2" fontId="4" fillId="0" borderId="17" xfId="0" applyNumberFormat="1" applyFont="1" applyFill="1" applyBorder="1" applyAlignment="1">
      <alignment vertical="top" wrapText="1"/>
    </xf>
    <xf numFmtId="165" fontId="3" fillId="0" borderId="18" xfId="1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5" fontId="3" fillId="0" borderId="0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2" fontId="3" fillId="2" borderId="15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0" fontId="5" fillId="0" borderId="28" xfId="0" applyFont="1" applyFill="1" applyBorder="1" applyAlignment="1">
      <alignment vertical="top" wrapText="1"/>
    </xf>
    <xf numFmtId="165" fontId="5" fillId="0" borderId="29" xfId="1" applyNumberFormat="1" applyFont="1" applyFill="1" applyBorder="1" applyAlignment="1">
      <alignment vertical="top"/>
    </xf>
    <xf numFmtId="165" fontId="5" fillId="0" borderId="30" xfId="1" applyNumberFormat="1" applyFont="1" applyFill="1" applyBorder="1" applyAlignment="1">
      <alignment vertical="top"/>
    </xf>
    <xf numFmtId="166" fontId="6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6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6" fillId="2" borderId="0" xfId="1" applyNumberFormat="1" applyFont="1" applyFill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5" fillId="0" borderId="20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7" zoomScale="75" zoomScaleNormal="75" workbookViewId="0">
      <selection activeCell="F39" sqref="F39:F45"/>
    </sheetView>
  </sheetViews>
  <sheetFormatPr defaultRowHeight="15.75" x14ac:dyDescent="0.25"/>
  <cols>
    <col min="1" max="1" width="79.85546875" style="8" customWidth="1"/>
    <col min="2" max="2" width="13.7109375" style="8" customWidth="1"/>
    <col min="3" max="4" width="13.85546875" style="8" customWidth="1"/>
    <col min="5" max="5" width="14.28515625" style="8" customWidth="1"/>
    <col min="6" max="6" width="9.85546875" style="8" bestFit="1" customWidth="1"/>
    <col min="7" max="7" width="9.140625" style="6"/>
  </cols>
  <sheetData>
    <row r="1" spans="1:7" s="15" customFormat="1" ht="31.5" x14ac:dyDescent="0.25">
      <c r="A1" s="7" t="s">
        <v>11</v>
      </c>
      <c r="B1" s="8"/>
      <c r="C1" s="8" t="s">
        <v>41</v>
      </c>
      <c r="D1" s="42" t="s">
        <v>22</v>
      </c>
      <c r="E1" s="42">
        <v>12</v>
      </c>
      <c r="F1" s="8"/>
      <c r="G1" s="5"/>
    </row>
    <row r="2" spans="1:7" s="15" customFormat="1" x14ac:dyDescent="0.25">
      <c r="A2" s="7" t="s">
        <v>15</v>
      </c>
      <c r="B2" s="91"/>
      <c r="C2" s="55"/>
      <c r="D2" s="91"/>
      <c r="E2" s="91"/>
      <c r="F2" s="8"/>
      <c r="G2" s="5"/>
    </row>
    <row r="3" spans="1:7" s="15" customFormat="1" x14ac:dyDescent="0.25">
      <c r="A3" s="8" t="s">
        <v>26</v>
      </c>
      <c r="B3" s="91">
        <v>8107.85</v>
      </c>
      <c r="C3" s="55"/>
      <c r="D3" s="91"/>
      <c r="E3" s="91"/>
      <c r="F3" s="8"/>
      <c r="G3" s="5"/>
    </row>
    <row r="4" spans="1:7" s="15" customFormat="1" x14ac:dyDescent="0.25">
      <c r="A4" s="8" t="s">
        <v>38</v>
      </c>
      <c r="B4" s="14">
        <v>15.5</v>
      </c>
      <c r="C4" s="14"/>
      <c r="D4" s="14"/>
      <c r="E4" s="14"/>
      <c r="F4" s="4"/>
      <c r="G4" s="5"/>
    </row>
    <row r="5" spans="1:7" s="15" customFormat="1" x14ac:dyDescent="0.25">
      <c r="A5" s="8" t="s">
        <v>21</v>
      </c>
      <c r="B5" s="92">
        <v>1678034</v>
      </c>
      <c r="C5" s="92"/>
      <c r="D5" s="92"/>
      <c r="E5" s="14"/>
      <c r="F5" s="43"/>
      <c r="G5" s="8"/>
    </row>
    <row r="6" spans="1:7" s="15" customFormat="1" ht="16.5" thickBot="1" x14ac:dyDescent="0.3">
      <c r="A6" s="8" t="s">
        <v>0</v>
      </c>
      <c r="B6" s="8">
        <v>100</v>
      </c>
      <c r="C6" s="8"/>
      <c r="D6" s="8"/>
      <c r="E6" s="8"/>
      <c r="F6" s="43"/>
      <c r="G6" s="5"/>
    </row>
    <row r="7" spans="1:7" s="17" customFormat="1" ht="66.75" customHeight="1" thickBot="1" x14ac:dyDescent="0.3">
      <c r="A7" s="32" t="s">
        <v>1</v>
      </c>
      <c r="B7" s="33" t="s">
        <v>12</v>
      </c>
      <c r="C7" s="33" t="s">
        <v>19</v>
      </c>
      <c r="D7" s="33" t="s">
        <v>23</v>
      </c>
      <c r="E7" s="34" t="s">
        <v>20</v>
      </c>
      <c r="F7" s="2"/>
      <c r="G7" s="16"/>
    </row>
    <row r="8" spans="1:7" s="15" customFormat="1" ht="15.75" customHeight="1" x14ac:dyDescent="0.25">
      <c r="A8" s="35" t="s">
        <v>2</v>
      </c>
      <c r="B8" s="26" t="s">
        <v>13</v>
      </c>
      <c r="C8" s="119" t="s">
        <v>24</v>
      </c>
      <c r="D8" s="36">
        <v>0.92</v>
      </c>
      <c r="E8" s="82">
        <f>D8*B3*E1</f>
        <v>89510.664000000004</v>
      </c>
      <c r="F8" s="8"/>
      <c r="G8" s="5"/>
    </row>
    <row r="9" spans="1:7" s="15" customFormat="1" ht="47.25" x14ac:dyDescent="0.25">
      <c r="A9" s="10" t="s">
        <v>3</v>
      </c>
      <c r="B9" s="24" t="s">
        <v>13</v>
      </c>
      <c r="C9" s="120" t="s">
        <v>24</v>
      </c>
      <c r="D9" s="11">
        <f>4.8+D10+D11+D12</f>
        <v>6.3855004717650177</v>
      </c>
      <c r="E9" s="83">
        <f>D9*E1*B3</f>
        <v>621272.16</v>
      </c>
      <c r="F9" s="8"/>
      <c r="G9" s="5"/>
    </row>
    <row r="10" spans="1:7" s="15" customFormat="1" x14ac:dyDescent="0.25">
      <c r="A10" s="12" t="s">
        <v>4</v>
      </c>
      <c r="B10" s="24"/>
      <c r="C10" s="120" t="s">
        <v>24</v>
      </c>
      <c r="D10" s="11">
        <f>E10/B3/E1</f>
        <v>0</v>
      </c>
      <c r="E10" s="83"/>
      <c r="F10" s="8"/>
      <c r="G10" s="5"/>
    </row>
    <row r="11" spans="1:7" s="15" customFormat="1" x14ac:dyDescent="0.25">
      <c r="A11" s="12" t="s">
        <v>5</v>
      </c>
      <c r="B11" s="24"/>
      <c r="C11" s="120" t="s">
        <v>24</v>
      </c>
      <c r="D11" s="11">
        <f>E11/B3/E1</f>
        <v>1.5855004717650178</v>
      </c>
      <c r="E11" s="83">
        <v>154260</v>
      </c>
      <c r="F11" s="8"/>
      <c r="G11" s="5"/>
    </row>
    <row r="12" spans="1:7" s="15" customFormat="1" ht="15.75" customHeight="1" x14ac:dyDescent="0.25">
      <c r="A12" s="12" t="s">
        <v>40</v>
      </c>
      <c r="B12" s="24"/>
      <c r="C12" s="120" t="s">
        <v>29</v>
      </c>
      <c r="D12" s="11">
        <f>E12/B3/E1</f>
        <v>0</v>
      </c>
      <c r="E12" s="83"/>
      <c r="F12" s="4"/>
      <c r="G12" s="3"/>
    </row>
    <row r="13" spans="1:7" s="15" customFormat="1" ht="47.25" x14ac:dyDescent="0.25">
      <c r="A13" s="10" t="s">
        <v>6</v>
      </c>
      <c r="B13" s="24" t="s">
        <v>13</v>
      </c>
      <c r="C13" s="120" t="s">
        <v>24</v>
      </c>
      <c r="D13" s="11">
        <f>E13/E1/B3</f>
        <v>5.2210265360113954</v>
      </c>
      <c r="E13" s="83">
        <f>14597*2.9*E1</f>
        <v>507975.6</v>
      </c>
      <c r="F13" s="8"/>
      <c r="G13" s="5"/>
    </row>
    <row r="14" spans="1:7" s="15" customFormat="1" x14ac:dyDescent="0.25">
      <c r="A14" s="10" t="s">
        <v>7</v>
      </c>
      <c r="B14" s="93" t="s">
        <v>44</v>
      </c>
      <c r="C14" s="120" t="s">
        <v>24</v>
      </c>
      <c r="D14" s="11">
        <f>E14/E1/B3</f>
        <v>1.4312877848833743</v>
      </c>
      <c r="E14" s="83">
        <v>139256</v>
      </c>
      <c r="F14" s="8"/>
      <c r="G14" s="5"/>
    </row>
    <row r="15" spans="1:7" s="15" customFormat="1" ht="16.5" customHeight="1" x14ac:dyDescent="0.25">
      <c r="A15" s="10" t="s">
        <v>8</v>
      </c>
      <c r="B15" s="93" t="s">
        <v>44</v>
      </c>
      <c r="C15" s="120" t="s">
        <v>24</v>
      </c>
      <c r="D15" s="11">
        <v>0.43</v>
      </c>
      <c r="E15" s="83">
        <f>D15*E1*B3</f>
        <v>41836.506000000001</v>
      </c>
      <c r="F15" s="8"/>
      <c r="G15" s="5"/>
    </row>
    <row r="16" spans="1:7" s="15" customFormat="1" ht="31.5" x14ac:dyDescent="0.25">
      <c r="A16" s="10" t="s">
        <v>56</v>
      </c>
      <c r="B16" s="24" t="s">
        <v>13</v>
      </c>
      <c r="C16" s="120" t="s">
        <v>24</v>
      </c>
      <c r="D16" s="11">
        <v>0.49</v>
      </c>
      <c r="E16" s="83">
        <f>D16*E1*B3</f>
        <v>47674.158000000003</v>
      </c>
      <c r="F16" s="8"/>
      <c r="G16" s="5"/>
    </row>
    <row r="17" spans="1:10" s="15" customFormat="1" x14ac:dyDescent="0.25">
      <c r="A17" s="10" t="s">
        <v>58</v>
      </c>
      <c r="B17" s="24" t="s">
        <v>45</v>
      </c>
      <c r="C17" s="120" t="s">
        <v>24</v>
      </c>
      <c r="D17" s="11">
        <f>E17/E1/B3</f>
        <v>0.90262317794894242</v>
      </c>
      <c r="E17" s="83">
        <v>87820</v>
      </c>
      <c r="F17" s="8"/>
      <c r="G17" s="5"/>
    </row>
    <row r="18" spans="1:10" s="15" customFormat="1" ht="16.5" thickBot="1" x14ac:dyDescent="0.3">
      <c r="A18" s="94" t="s">
        <v>32</v>
      </c>
      <c r="B18" s="95" t="s">
        <v>13</v>
      </c>
      <c r="C18" s="96" t="s">
        <v>24</v>
      </c>
      <c r="D18" s="121">
        <v>0.18</v>
      </c>
      <c r="E18" s="122">
        <f>D18*B3*E1</f>
        <v>17512.955999999998</v>
      </c>
      <c r="F18" s="8"/>
      <c r="G18" s="5"/>
    </row>
    <row r="19" spans="1:10" s="15" customFormat="1" x14ac:dyDescent="0.25">
      <c r="A19" s="97" t="s">
        <v>33</v>
      </c>
      <c r="B19" s="98"/>
      <c r="C19" s="98"/>
      <c r="D19" s="99">
        <f>E19/E1/B3</f>
        <v>3.3383401066045044</v>
      </c>
      <c r="E19" s="100">
        <f>E20+E21+E22+E23+E24+E25+E26</f>
        <v>324801.13</v>
      </c>
      <c r="F19" s="8"/>
      <c r="G19" s="5"/>
    </row>
    <row r="20" spans="1:10" s="18" customFormat="1" x14ac:dyDescent="0.25">
      <c r="A20" s="10" t="s">
        <v>47</v>
      </c>
      <c r="B20" s="24" t="s">
        <v>30</v>
      </c>
      <c r="C20" s="120" t="s">
        <v>24</v>
      </c>
      <c r="D20" s="11"/>
      <c r="E20" s="83">
        <v>120610.94</v>
      </c>
      <c r="F20" s="44"/>
      <c r="G20" s="13"/>
    </row>
    <row r="21" spans="1:10" s="18" customFormat="1" x14ac:dyDescent="0.25">
      <c r="A21" s="10" t="s">
        <v>48</v>
      </c>
      <c r="B21" s="24" t="s">
        <v>31</v>
      </c>
      <c r="C21" s="120" t="s">
        <v>24</v>
      </c>
      <c r="D21" s="11"/>
      <c r="E21" s="83">
        <v>3880.1</v>
      </c>
      <c r="F21" s="44"/>
      <c r="G21" s="13"/>
    </row>
    <row r="22" spans="1:10" s="18" customFormat="1" x14ac:dyDescent="0.25">
      <c r="A22" s="10" t="s">
        <v>50</v>
      </c>
      <c r="B22" s="24" t="s">
        <v>51</v>
      </c>
      <c r="C22" s="120" t="s">
        <v>24</v>
      </c>
      <c r="D22" s="11"/>
      <c r="E22" s="83">
        <f>1697.72+9111.27</f>
        <v>10808.99</v>
      </c>
      <c r="F22" s="44"/>
      <c r="G22" s="13"/>
    </row>
    <row r="23" spans="1:10" s="57" customFormat="1" x14ac:dyDescent="0.25">
      <c r="A23" s="10" t="s">
        <v>55</v>
      </c>
      <c r="B23" s="24" t="s">
        <v>16</v>
      </c>
      <c r="C23" s="120" t="s">
        <v>24</v>
      </c>
      <c r="D23" s="11"/>
      <c r="E23" s="83">
        <v>13688.89</v>
      </c>
      <c r="F23" s="8"/>
      <c r="G23" s="5"/>
    </row>
    <row r="24" spans="1:10" s="57" customFormat="1" ht="15.75" customHeight="1" x14ac:dyDescent="0.25">
      <c r="A24" s="10" t="s">
        <v>49</v>
      </c>
      <c r="B24" s="24" t="s">
        <v>18</v>
      </c>
      <c r="C24" s="120" t="s">
        <v>24</v>
      </c>
      <c r="D24" s="11"/>
      <c r="E24" s="83">
        <v>144747.93</v>
      </c>
      <c r="F24" s="8"/>
      <c r="G24" s="5"/>
    </row>
    <row r="25" spans="1:10" s="57" customFormat="1" ht="15.75" customHeight="1" x14ac:dyDescent="0.25">
      <c r="A25" s="10" t="s">
        <v>53</v>
      </c>
      <c r="B25" s="24" t="s">
        <v>54</v>
      </c>
      <c r="C25" s="120" t="s">
        <v>24</v>
      </c>
      <c r="D25" s="11"/>
      <c r="E25" s="83">
        <f>17069.31+2819.25+1606.52</f>
        <v>21495.08</v>
      </c>
      <c r="F25" s="8"/>
      <c r="G25" s="5"/>
    </row>
    <row r="26" spans="1:10" s="57" customFormat="1" ht="15.75" customHeight="1" thickBot="1" x14ac:dyDescent="0.3">
      <c r="A26" s="37" t="s">
        <v>52</v>
      </c>
      <c r="B26" s="27" t="s">
        <v>25</v>
      </c>
      <c r="C26" s="28" t="s">
        <v>24</v>
      </c>
      <c r="D26" s="29"/>
      <c r="E26" s="84">
        <v>9569.2000000000007</v>
      </c>
      <c r="F26" s="8"/>
      <c r="G26" s="5"/>
    </row>
    <row r="27" spans="1:10" s="23" customFormat="1" ht="15.75" customHeight="1" thickBot="1" x14ac:dyDescent="0.3">
      <c r="A27" s="20" t="s">
        <v>59</v>
      </c>
      <c r="B27" s="21"/>
      <c r="C27" s="21" t="s">
        <v>24</v>
      </c>
      <c r="D27" s="88">
        <f>E27/B3/E1</f>
        <v>2.2110670523011646</v>
      </c>
      <c r="E27" s="89">
        <f>D45+D46</f>
        <v>215124</v>
      </c>
      <c r="F27" s="38"/>
      <c r="G27" s="39"/>
      <c r="H27" s="22"/>
      <c r="I27" s="22"/>
      <c r="J27" s="22"/>
    </row>
    <row r="28" spans="1:10" s="15" customFormat="1" ht="15.75" customHeight="1" thickBot="1" x14ac:dyDescent="0.3">
      <c r="A28" s="102" t="s">
        <v>9</v>
      </c>
      <c r="B28" s="103"/>
      <c r="C28" s="104" t="str">
        <f>C27</f>
        <v>руб</v>
      </c>
      <c r="D28" s="105">
        <f>D8+D9+D13+D14+D15+D16+D17+D19+D18+D27</f>
        <v>21.509845129514396</v>
      </c>
      <c r="E28" s="106">
        <f>E8+E9+E13+E14+E15+E16+E17+E19+E18+E27</f>
        <v>2092783.1740000003</v>
      </c>
      <c r="F28" s="45"/>
      <c r="G28" s="9"/>
    </row>
    <row r="29" spans="1:10" s="23" customFormat="1" ht="15.75" customHeight="1" thickBot="1" x14ac:dyDescent="0.3">
      <c r="A29" s="133" t="s">
        <v>34</v>
      </c>
      <c r="B29" s="134"/>
      <c r="C29" s="134"/>
      <c r="D29" s="58" t="s">
        <v>36</v>
      </c>
      <c r="E29" s="59" t="s">
        <v>37</v>
      </c>
      <c r="F29" s="60"/>
      <c r="G29" s="38"/>
      <c r="H29" s="61"/>
      <c r="I29" s="22"/>
      <c r="J29" s="22"/>
    </row>
    <row r="30" spans="1:10" s="66" customFormat="1" ht="15.75" customHeight="1" x14ac:dyDescent="0.25">
      <c r="A30" s="46" t="s">
        <v>42</v>
      </c>
      <c r="B30" s="30"/>
      <c r="C30" s="64" t="s">
        <v>29</v>
      </c>
      <c r="D30" s="123">
        <v>23850</v>
      </c>
      <c r="E30" s="90"/>
      <c r="F30" s="47"/>
      <c r="G30" s="65"/>
    </row>
    <row r="31" spans="1:10" s="66" customFormat="1" ht="15.75" customHeight="1" x14ac:dyDescent="0.25">
      <c r="A31" s="12" t="s">
        <v>14</v>
      </c>
      <c r="B31" s="25"/>
      <c r="C31" s="67" t="s">
        <v>29</v>
      </c>
      <c r="D31" s="124">
        <f>20253*E1</f>
        <v>243036</v>
      </c>
      <c r="E31" s="77"/>
      <c r="F31" s="47"/>
      <c r="G31" s="65"/>
    </row>
    <row r="32" spans="1:10" s="66" customFormat="1" ht="15.75" customHeight="1" x14ac:dyDescent="0.25">
      <c r="A32" s="12" t="s">
        <v>57</v>
      </c>
      <c r="B32" s="25"/>
      <c r="C32" s="67" t="s">
        <v>29</v>
      </c>
      <c r="D32" s="124">
        <f>12400.74+9087.59+2836.56</f>
        <v>24324.890000000003</v>
      </c>
      <c r="E32" s="77"/>
      <c r="F32" s="48"/>
      <c r="G32" s="65"/>
    </row>
    <row r="33" spans="1:10" s="69" customFormat="1" x14ac:dyDescent="0.25">
      <c r="A33" s="12" t="s">
        <v>46</v>
      </c>
      <c r="B33" s="25"/>
      <c r="C33" s="67" t="s">
        <v>29</v>
      </c>
      <c r="D33" s="124">
        <f>B5</f>
        <v>1678034</v>
      </c>
      <c r="E33" s="77"/>
      <c r="F33" s="49"/>
      <c r="G33" s="68"/>
    </row>
    <row r="34" spans="1:10" s="69" customFormat="1" x14ac:dyDescent="0.25">
      <c r="A34" s="62" t="str">
        <f>A28</f>
        <v>итого расходы</v>
      </c>
      <c r="B34" s="63"/>
      <c r="C34" s="70" t="str">
        <f>C28</f>
        <v>руб</v>
      </c>
      <c r="D34" s="78"/>
      <c r="E34" s="79">
        <f>E28</f>
        <v>2092783.1740000003</v>
      </c>
      <c r="F34" s="50"/>
      <c r="G34" s="68"/>
    </row>
    <row r="35" spans="1:10" s="74" customFormat="1" ht="15.75" customHeight="1" thickBot="1" x14ac:dyDescent="0.3">
      <c r="A35" s="51" t="s">
        <v>17</v>
      </c>
      <c r="B35" s="40"/>
      <c r="C35" s="71" t="s">
        <v>29</v>
      </c>
      <c r="D35" s="80"/>
      <c r="E35" s="81">
        <f>D30+D31+D32+D33-E34</f>
        <v>-123538.28400000022</v>
      </c>
      <c r="F35" s="52"/>
      <c r="G35" s="72"/>
      <c r="H35" s="73"/>
      <c r="I35" s="73"/>
      <c r="J35" s="73"/>
    </row>
    <row r="36" spans="1:10" s="15" customFormat="1" ht="16.5" customHeight="1" x14ac:dyDescent="0.25">
      <c r="A36" s="130" t="s">
        <v>43</v>
      </c>
      <c r="B36" s="131"/>
      <c r="C36" s="131"/>
      <c r="D36" s="131"/>
      <c r="E36" s="132"/>
      <c r="F36" s="53"/>
    </row>
    <row r="37" spans="1:10" s="57" customFormat="1" ht="15.75" customHeight="1" x14ac:dyDescent="0.25">
      <c r="A37" s="41" t="s">
        <v>27</v>
      </c>
      <c r="B37" s="128" t="s">
        <v>60</v>
      </c>
      <c r="C37" s="128" t="s">
        <v>35</v>
      </c>
      <c r="D37" s="135"/>
      <c r="E37" s="136"/>
      <c r="F37" s="4"/>
      <c r="G37" s="56"/>
      <c r="H37" s="56"/>
      <c r="I37" s="56"/>
    </row>
    <row r="38" spans="1:10" s="57" customFormat="1" ht="63" x14ac:dyDescent="0.25">
      <c r="A38" s="10"/>
      <c r="B38" s="129"/>
      <c r="C38" s="101" t="s">
        <v>61</v>
      </c>
      <c r="D38" s="101" t="s">
        <v>62</v>
      </c>
      <c r="E38" s="87" t="s">
        <v>39</v>
      </c>
      <c r="F38" s="4"/>
      <c r="G38" s="56"/>
      <c r="H38" s="56"/>
      <c r="I38" s="56"/>
    </row>
    <row r="39" spans="1:10" s="15" customFormat="1" ht="15.75" customHeight="1" x14ac:dyDescent="0.25">
      <c r="A39" s="19" t="s">
        <v>63</v>
      </c>
      <c r="B39" s="75">
        <v>1672806</v>
      </c>
      <c r="C39" s="75">
        <v>1672723</v>
      </c>
      <c r="D39" s="75"/>
      <c r="E39" s="76"/>
      <c r="F39" s="54"/>
    </row>
    <row r="40" spans="1:10" s="15" customFormat="1" ht="15.75" customHeight="1" x14ac:dyDescent="0.25">
      <c r="A40" s="19" t="s">
        <v>64</v>
      </c>
      <c r="B40" s="75">
        <v>793170</v>
      </c>
      <c r="C40" s="75">
        <v>771219</v>
      </c>
      <c r="D40" s="75">
        <v>22866</v>
      </c>
      <c r="E40" s="76"/>
      <c r="F40" s="54"/>
    </row>
    <row r="41" spans="1:10" s="15" customFormat="1" x14ac:dyDescent="0.25">
      <c r="A41" s="19" t="s">
        <v>65</v>
      </c>
      <c r="B41" s="75">
        <v>156856</v>
      </c>
      <c r="C41" s="75">
        <v>154201</v>
      </c>
      <c r="D41" s="75">
        <v>2728</v>
      </c>
      <c r="E41" s="76"/>
      <c r="F41" s="54"/>
    </row>
    <row r="42" spans="1:10" s="15" customFormat="1" x14ac:dyDescent="0.25">
      <c r="A42" s="19" t="s">
        <v>66</v>
      </c>
      <c r="B42" s="75">
        <v>285141</v>
      </c>
      <c r="C42" s="75">
        <v>278201</v>
      </c>
      <c r="D42" s="75">
        <v>6094</v>
      </c>
      <c r="E42" s="76"/>
      <c r="F42" s="54"/>
    </row>
    <row r="43" spans="1:10" s="15" customFormat="1" x14ac:dyDescent="0.25">
      <c r="A43" s="19" t="s">
        <v>67</v>
      </c>
      <c r="B43" s="75">
        <v>701824</v>
      </c>
      <c r="C43" s="75">
        <v>518280</v>
      </c>
      <c r="D43" s="75">
        <v>184603</v>
      </c>
      <c r="E43" s="76">
        <v>49</v>
      </c>
      <c r="F43" s="54"/>
    </row>
    <row r="44" spans="1:10" s="15" customFormat="1" ht="16.5" thickBot="1" x14ac:dyDescent="0.3">
      <c r="A44" s="107" t="s">
        <v>68</v>
      </c>
      <c r="B44" s="108">
        <v>62908</v>
      </c>
      <c r="C44" s="108">
        <v>62901</v>
      </c>
      <c r="D44" s="108"/>
      <c r="E44" s="109"/>
      <c r="F44" s="54"/>
    </row>
    <row r="45" spans="1:10" s="15" customFormat="1" ht="16.5" thickBot="1" x14ac:dyDescent="0.3">
      <c r="A45" s="31" t="s">
        <v>28</v>
      </c>
      <c r="B45" s="85">
        <f>SUM(B39:B44)</f>
        <v>3672705</v>
      </c>
      <c r="C45" s="85">
        <f>SUM(C39:C44)</f>
        <v>3457525</v>
      </c>
      <c r="D45" s="85">
        <f>SUM(D40:D44)</f>
        <v>216291</v>
      </c>
      <c r="E45" s="86">
        <f>SUM(E39:E43)</f>
        <v>49</v>
      </c>
      <c r="F45" s="8"/>
    </row>
    <row r="46" spans="1:10" s="66" customFormat="1" ht="15.75" customHeight="1" thickBot="1" x14ac:dyDescent="0.3">
      <c r="A46" s="110" t="s">
        <v>69</v>
      </c>
      <c r="B46" s="111"/>
      <c r="C46" s="111"/>
      <c r="D46" s="111">
        <f>B41+B42+B43-C41-C42-C43-D41-D42-D43-E43+B40-C40-D40+B39-C39</f>
        <v>-1167</v>
      </c>
      <c r="E46" s="112"/>
      <c r="F46" s="47"/>
    </row>
    <row r="47" spans="1:10" s="1" customFormat="1" x14ac:dyDescent="0.25">
      <c r="A47" s="125" t="s">
        <v>70</v>
      </c>
      <c r="B47" s="126"/>
      <c r="C47" s="126"/>
      <c r="D47" s="47" t="s">
        <v>71</v>
      </c>
      <c r="E47" s="113">
        <v>2389.4</v>
      </c>
      <c r="F47" s="8"/>
      <c r="G47" s="15"/>
      <c r="H47" s="15"/>
    </row>
    <row r="48" spans="1:10" s="15" customFormat="1" x14ac:dyDescent="0.25">
      <c r="A48" s="125" t="s">
        <v>72</v>
      </c>
      <c r="B48" s="126"/>
      <c r="C48" s="126"/>
      <c r="D48" s="47" t="s">
        <v>71</v>
      </c>
      <c r="E48" s="113">
        <v>1957.66</v>
      </c>
      <c r="F48" s="4"/>
      <c r="G48" s="114"/>
    </row>
    <row r="49" spans="1:8" s="15" customFormat="1" x14ac:dyDescent="0.25">
      <c r="A49" s="125" t="s">
        <v>73</v>
      </c>
      <c r="B49" s="127"/>
      <c r="C49" s="127"/>
      <c r="D49" s="47" t="s">
        <v>71</v>
      </c>
      <c r="E49" s="113">
        <v>0</v>
      </c>
      <c r="F49" s="4"/>
      <c r="G49" s="114"/>
    </row>
    <row r="50" spans="1:8" s="1" customFormat="1" x14ac:dyDescent="0.25">
      <c r="A50" s="115" t="s">
        <v>74</v>
      </c>
      <c r="B50" s="116"/>
      <c r="C50" s="116"/>
      <c r="D50" s="117" t="s">
        <v>71</v>
      </c>
      <c r="E50" s="118">
        <f>E48-E49</f>
        <v>1957.66</v>
      </c>
      <c r="F50" s="4"/>
      <c r="G50" s="114"/>
    </row>
    <row r="51" spans="1:8" s="1" customFormat="1" x14ac:dyDescent="0.25">
      <c r="A51" s="14" t="s">
        <v>10</v>
      </c>
      <c r="B51" s="8"/>
      <c r="C51" s="8"/>
      <c r="D51" s="8"/>
      <c r="E51" s="8"/>
      <c r="F51" s="8"/>
      <c r="G51" s="15"/>
      <c r="H51" s="15"/>
    </row>
    <row r="52" spans="1:8" s="15" customFormat="1" x14ac:dyDescent="0.25">
      <c r="A52" s="8"/>
      <c r="B52" s="8"/>
      <c r="C52" s="8"/>
      <c r="D52" s="8"/>
      <c r="E52" s="8"/>
      <c r="F52" s="8"/>
      <c r="G52" s="5"/>
    </row>
    <row r="53" spans="1:8" s="15" customFormat="1" x14ac:dyDescent="0.25">
      <c r="A53" s="8"/>
      <c r="B53" s="8"/>
      <c r="C53" s="8"/>
      <c r="D53" s="8"/>
      <c r="E53" s="8"/>
      <c r="F53" s="8"/>
      <c r="G53" s="5"/>
    </row>
    <row r="54" spans="1:8" s="15" customFormat="1" x14ac:dyDescent="0.25">
      <c r="A54" s="8"/>
      <c r="B54" s="8"/>
      <c r="C54" s="8"/>
      <c r="D54" s="8"/>
      <c r="E54" s="8"/>
      <c r="F54" s="8"/>
      <c r="G54" s="5"/>
    </row>
  </sheetData>
  <mergeCells count="7">
    <mergeCell ref="A48:C48"/>
    <mergeCell ref="A49:C49"/>
    <mergeCell ref="B37:B38"/>
    <mergeCell ref="A36:E36"/>
    <mergeCell ref="A29:C29"/>
    <mergeCell ref="C37:E37"/>
    <mergeCell ref="A47:C47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2019-02-18T11:10:43Z</cp:lastPrinted>
  <dcterms:created xsi:type="dcterms:W3CDTF">2016-04-22T06:39:22Z</dcterms:created>
  <dcterms:modified xsi:type="dcterms:W3CDTF">2019-02-18T11:10:47Z</dcterms:modified>
</cp:coreProperties>
</file>