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D9" i="1" l="1"/>
  <c r="E54" i="1" l="1"/>
  <c r="E30" i="1" l="1"/>
  <c r="D50" i="1" l="1"/>
  <c r="D49" i="1"/>
  <c r="E49" i="1" l="1"/>
  <c r="C49" i="1"/>
  <c r="B49" i="1"/>
  <c r="D36" i="1" l="1"/>
  <c r="E18" i="1" l="1"/>
  <c r="E21" i="1"/>
  <c r="B5" i="1" l="1"/>
  <c r="E31" i="1" l="1"/>
  <c r="D31" i="1" s="1"/>
  <c r="D13" i="1" l="1"/>
  <c r="D35" i="1"/>
  <c r="C38" i="1"/>
  <c r="A38" i="1"/>
  <c r="D30" i="1" l="1"/>
  <c r="D11" i="1"/>
  <c r="E8" i="1"/>
  <c r="D10" i="1"/>
  <c r="E17" i="1"/>
  <c r="E16" i="1"/>
  <c r="D15" i="1"/>
  <c r="D12" i="1"/>
  <c r="D14" i="1" l="1"/>
  <c r="D37" i="1"/>
  <c r="D18" i="1" l="1"/>
  <c r="D32" i="1" s="1"/>
  <c r="E9" i="1"/>
  <c r="E32" i="1" s="1"/>
  <c r="E38" i="1" l="1"/>
  <c r="D39" i="1" s="1"/>
</calcChain>
</file>

<file path=xl/sharedStrings.xml><?xml version="1.0" encoding="utf-8"?>
<sst xmlns="http://schemas.openxmlformats.org/spreadsheetml/2006/main" count="117" uniqueCount="77">
  <si>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</si>
  <si>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</si>
  <si>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</si>
  <si>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</si>
  <si>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</si>
  <si>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</si>
  <si>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</si>
  <si>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</si>
  <si>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</si>
  <si>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</si>
  <si>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</si>
  <si>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</si>
  <si>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</si>
  <si>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</si>
  <si>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</si>
  <si>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</si>
  <si>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</si>
  <si>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д.17</t>
  </si>
  <si>
    <t>Остаток средств на конец периода (+ есть средства, -задолженность)</t>
  </si>
  <si>
    <t>сентябрь</t>
  </si>
  <si>
    <t>октябрь</t>
  </si>
  <si>
    <t>единица измерения работы и услуги</t>
  </si>
  <si>
    <t>Цена выполненной работы и услуги в руб.</t>
  </si>
  <si>
    <t>руб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</si>
  <si>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</si>
  <si>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</si>
  <si>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</si>
  <si>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Площадь дома, м2</t>
  </si>
  <si>
    <t>Ресурсоснабжающая организация (РСО)</t>
  </si>
  <si>
    <t>ИТОГО</t>
  </si>
  <si>
    <t>руб.</t>
  </si>
  <si>
    <t>7.Работы по ремонту общедомового имущества всего, в т.ч.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</si>
  <si>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</si>
  <si>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</si>
  <si>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</si>
  <si>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</si>
  <si>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</si>
  <si>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</si>
  <si>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</si>
  <si>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2018г</t>
  </si>
  <si>
    <t>Остаток средств на 01/01/2018 г (+ есть средства, -задолженность)</t>
  </si>
  <si>
    <t>Отчет по предоставлению коммунальных услуг по жилым помещениям за 2018 г</t>
  </si>
  <si>
    <t>по графику</t>
  </si>
  <si>
    <t>работы на общедомовой системе канализации кв.36</t>
  </si>
  <si>
    <t>март</t>
  </si>
  <si>
    <t>апрель</t>
  </si>
  <si>
    <t>замена мусороприемных клапанов в подъезде 1</t>
  </si>
  <si>
    <t>июнь</t>
  </si>
  <si>
    <t>ремонт и обследование лифтов п.1,2</t>
  </si>
  <si>
    <t>косметический ремонт п.1</t>
  </si>
  <si>
    <t>работы по технич.диагностир-ю внутридом. газового оборудования</t>
  </si>
  <si>
    <t>работы по подготовке к отопительному сезону</t>
  </si>
  <si>
    <t>9. Обслуживание спецсчета</t>
  </si>
  <si>
    <t>ремонт мягкой кровли балк.козырьков кв.71</t>
  </si>
  <si>
    <t>май,сент,окт</t>
  </si>
  <si>
    <t>изготовление и установка двери выхода на крышу п.1,2</t>
  </si>
  <si>
    <t>ремонт мягкой кровли кв.69, лестн.площадка п.2</t>
  </si>
  <si>
    <t>работы на общедомовой системе отопления п.1, кв.35,43,42</t>
  </si>
  <si>
    <t>работы на общедомовой системе ГВС п.1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</si>
  <si>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</si>
  <si>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8.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</si>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</sst>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0" fillId="0" borderId="0" xfId="0" applyFont="1" applyFill="1"/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8" fillId="0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3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8" fillId="0" borderId="15" xfId="1" applyNumberFormat="1" applyFont="1" applyFill="1" applyBorder="1" applyAlignment="1">
      <alignment vertical="top" wrapText="1"/>
    </xf>
    <xf numFmtId="165" fontId="8" fillId="0" borderId="3" xfId="1" applyNumberFormat="1" applyFont="1" applyFill="1" applyBorder="1" applyAlignment="1">
      <alignment vertical="top" wrapText="1"/>
    </xf>
    <xf numFmtId="165" fontId="8" fillId="0" borderId="8" xfId="1" applyNumberFormat="1" applyFont="1" applyFill="1" applyBorder="1" applyAlignment="1">
      <alignment vertical="top" wrapText="1"/>
    </xf>
    <xf numFmtId="165" fontId="8" fillId="0" borderId="9" xfId="1" applyNumberFormat="1" applyFont="1" applyFill="1" applyBorder="1" applyAlignment="1">
      <alignment vertical="top" wrapText="1"/>
    </xf>
    <xf numFmtId="165" fontId="10" fillId="2" borderId="8" xfId="1" applyNumberFormat="1" applyFont="1" applyFill="1" applyBorder="1" applyAlignment="1">
      <alignment vertical="top" wrapText="1"/>
    </xf>
    <xf numFmtId="165" fontId="10" fillId="2" borderId="9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9" xfId="1" applyNumberFormat="1" applyFont="1" applyFill="1" applyBorder="1" applyAlignment="1">
      <alignment vertical="top" wrapText="1"/>
    </xf>
    <xf numFmtId="165" fontId="5" fillId="2" borderId="6" xfId="1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165" fontId="6" fillId="0" borderId="8" xfId="1" applyNumberFormat="1" applyFont="1" applyFill="1" applyBorder="1" applyAlignment="1">
      <alignment vertical="top"/>
    </xf>
    <xf numFmtId="165" fontId="6" fillId="0" borderId="9" xfId="1" applyNumberFormat="1" applyFont="1" applyFill="1" applyBorder="1" applyAlignment="1">
      <alignment vertical="top"/>
    </xf>
    <xf numFmtId="165" fontId="5" fillId="0" borderId="11" xfId="1" applyNumberFormat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" fillId="0" borderId="19" xfId="0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1" fontId="5" fillId="2" borderId="11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2" fontId="5" fillId="2" borderId="12" xfId="0" applyNumberFormat="1" applyFont="1" applyFill="1" applyBorder="1" applyAlignment="1">
      <alignment vertical="top" wrapText="1"/>
    </xf>
    <xf numFmtId="165" fontId="5" fillId="2" borderId="12" xfId="1" applyNumberFormat="1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165" fontId="8" fillId="0" borderId="19" xfId="1" applyNumberFormat="1" applyFont="1" applyFill="1" applyBorder="1" applyAlignment="1">
      <alignment vertical="top"/>
    </xf>
    <xf numFmtId="165" fontId="8" fillId="0" borderId="20" xfId="1" applyNumberFormat="1" applyFont="1" applyFill="1" applyBorder="1" applyAlignment="1">
      <alignment vertical="top"/>
    </xf>
    <xf numFmtId="166" fontId="10" fillId="0" borderId="0" xfId="1" applyNumberFormat="1" applyFont="1" applyFill="1" applyAlignment="1">
      <alignment vertical="top" wrapText="1"/>
    </xf>
    <xf numFmtId="0" fontId="7" fillId="0" borderId="0" xfId="0" applyFont="1" applyFill="1"/>
    <xf numFmtId="0" fontId="10" fillId="2" borderId="0" xfId="0" applyFont="1" applyFill="1" applyAlignment="1">
      <alignment vertical="top" wrapText="1"/>
    </xf>
    <xf numFmtId="0" fontId="13" fillId="2" borderId="0" xfId="0" applyFont="1" applyFill="1" applyAlignment="1"/>
    <xf numFmtId="0" fontId="8" fillId="2" borderId="0" xfId="0" applyFont="1" applyFill="1" applyAlignment="1">
      <alignment vertical="top" wrapText="1"/>
    </xf>
    <xf numFmtId="166" fontId="10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0" xfId="1" applyNumberFormat="1" applyFont="1" applyFill="1" applyAlignment="1">
      <alignment horizontal="right" vertical="top" wrapText="1"/>
    </xf>
    <xf numFmtId="165" fontId="6" fillId="0" borderId="23" xfId="1" applyNumberFormat="1" applyFont="1" applyFill="1" applyBorder="1" applyAlignment="1">
      <alignment vertical="top" wrapText="1"/>
    </xf>
    <xf numFmtId="165" fontId="5" fillId="0" borderId="20" xfId="1" applyNumberFormat="1" applyFont="1" applyFill="1" applyBorder="1" applyAlignment="1">
      <alignment vertical="top" wrapText="1"/>
    </xf>
    <xf numFmtId="165" fontId="8" fillId="0" borderId="14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/>
    <xf numFmtId="0" fontId="0" fillId="0" borderId="0" xfId="0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31" zoomScale="75" zoomScaleNormal="75" workbookViewId="0">
      <selection activeCell="F43" sqref="F43:F48"/>
    </sheetView>
  </sheetViews>
  <sheetFormatPr defaultRowHeight="16.5" x14ac:dyDescent="0.25"/>
  <cols>
    <col min="1" max="1" width="79.140625" style="10" customWidth="1"/>
    <col min="2" max="2" width="13.42578125" style="10" customWidth="1"/>
    <col min="3" max="3" width="13.5703125" style="10" customWidth="1"/>
    <col min="4" max="4" width="14.42578125" style="10" customWidth="1"/>
    <col min="5" max="5" width="14.7109375" style="10" customWidth="1"/>
    <col min="6" max="6" width="9.85546875" style="10" bestFit="1" customWidth="1"/>
    <col min="7" max="7" width="9.140625" style="56"/>
    <col min="8" max="9" width="9.140625" style="2"/>
    <col min="10" max="14" width="9.140625" style="3"/>
  </cols>
  <sheetData>
    <row r="1" spans="1:14" s="24" customFormat="1" ht="31.5" x14ac:dyDescent="0.25">
      <c r="A1" s="42" t="s">
        <v>13</v>
      </c>
      <c r="B1" s="10"/>
      <c r="C1" s="10" t="s">
        <v>39</v>
      </c>
      <c r="D1" s="43" t="s">
        <v>24</v>
      </c>
      <c r="E1" s="43">
        <v>12</v>
      </c>
      <c r="F1" s="10"/>
      <c r="G1" s="10"/>
      <c r="H1" s="22"/>
      <c r="I1" s="22"/>
      <c r="J1" s="23"/>
      <c r="K1" s="23"/>
      <c r="L1" s="23"/>
      <c r="M1" s="23"/>
      <c r="N1" s="23"/>
    </row>
    <row r="2" spans="1:14" s="24" customFormat="1" x14ac:dyDescent="0.25">
      <c r="A2" s="44" t="s">
        <v>17</v>
      </c>
      <c r="B2" s="10"/>
      <c r="C2" s="10"/>
      <c r="D2" s="10"/>
      <c r="E2" s="10"/>
      <c r="F2" s="10"/>
      <c r="G2" s="10"/>
      <c r="H2" s="22"/>
      <c r="I2" s="22"/>
      <c r="J2" s="23"/>
      <c r="K2" s="23"/>
      <c r="L2" s="23"/>
      <c r="M2" s="23"/>
      <c r="N2" s="23"/>
    </row>
    <row r="3" spans="1:14" s="24" customFormat="1" x14ac:dyDescent="0.25">
      <c r="A3" s="10" t="s">
        <v>27</v>
      </c>
      <c r="B3" s="10">
        <v>3871</v>
      </c>
      <c r="C3" s="10"/>
      <c r="D3" s="10"/>
      <c r="E3" s="10"/>
      <c r="F3" s="10"/>
      <c r="G3" s="10"/>
      <c r="H3" s="22"/>
      <c r="I3" s="22"/>
      <c r="J3" s="23"/>
      <c r="K3" s="23"/>
      <c r="L3" s="23"/>
      <c r="M3" s="23"/>
      <c r="N3" s="23"/>
    </row>
    <row r="4" spans="1:14" s="24" customFormat="1" x14ac:dyDescent="0.25">
      <c r="A4" s="10" t="s">
        <v>0</v>
      </c>
      <c r="B4" s="10">
        <v>20.32</v>
      </c>
      <c r="C4" s="10">
        <v>17.920000000000002</v>
      </c>
      <c r="D4" s="10"/>
      <c r="E4" s="10"/>
      <c r="F4" s="10"/>
      <c r="G4" s="10"/>
      <c r="H4" s="22"/>
      <c r="I4" s="22"/>
      <c r="J4" s="23"/>
      <c r="K4" s="23"/>
      <c r="L4" s="23"/>
      <c r="M4" s="23"/>
      <c r="N4" s="23"/>
    </row>
    <row r="5" spans="1:14" s="24" customFormat="1" x14ac:dyDescent="0.25">
      <c r="A5" s="10" t="s">
        <v>25</v>
      </c>
      <c r="B5" s="120">
        <f>B3*B4*9+B3*3*C4</f>
        <v>916033.44</v>
      </c>
      <c r="C5" s="46"/>
      <c r="D5" s="46"/>
      <c r="E5" s="10"/>
      <c r="F5" s="46"/>
      <c r="G5" s="10"/>
      <c r="H5" s="22"/>
      <c r="I5" s="22"/>
      <c r="J5" s="23"/>
      <c r="K5" s="23"/>
      <c r="L5" s="23"/>
      <c r="M5" s="23"/>
      <c r="N5" s="23"/>
    </row>
    <row r="6" spans="1:14" s="24" customFormat="1" ht="17.25" thickBot="1" x14ac:dyDescent="0.3">
      <c r="A6" s="10" t="s">
        <v>1</v>
      </c>
      <c r="B6" s="10">
        <v>100</v>
      </c>
      <c r="C6" s="10"/>
      <c r="D6" s="10"/>
      <c r="E6" s="10"/>
      <c r="F6" s="46"/>
      <c r="G6" s="10"/>
      <c r="H6" s="22"/>
      <c r="I6" s="22"/>
      <c r="J6" s="23"/>
      <c r="K6" s="23"/>
      <c r="L6" s="23"/>
      <c r="M6" s="23"/>
      <c r="N6" s="23"/>
    </row>
    <row r="7" spans="1:14" s="27" customFormat="1" ht="63" x14ac:dyDescent="0.25">
      <c r="A7" s="7" t="s">
        <v>2</v>
      </c>
      <c r="B7" s="9" t="s">
        <v>14</v>
      </c>
      <c r="C7" s="9" t="s">
        <v>21</v>
      </c>
      <c r="D7" s="9" t="s">
        <v>26</v>
      </c>
      <c r="E7" s="8" t="s">
        <v>22</v>
      </c>
      <c r="F7" s="11"/>
      <c r="G7" s="11"/>
      <c r="H7" s="25"/>
      <c r="I7" s="25"/>
      <c r="J7" s="26"/>
      <c r="K7" s="26"/>
      <c r="L7" s="26"/>
      <c r="M7" s="26"/>
      <c r="N7" s="26"/>
    </row>
    <row r="8" spans="1:14" s="24" customFormat="1" ht="15.75" customHeight="1" x14ac:dyDescent="0.25">
      <c r="A8" s="12" t="s">
        <v>3</v>
      </c>
      <c r="B8" s="17" t="s">
        <v>15</v>
      </c>
      <c r="C8" s="119" t="s">
        <v>23</v>
      </c>
      <c r="D8" s="13">
        <v>0.92</v>
      </c>
      <c r="E8" s="86">
        <f>D8*B3*E1</f>
        <v>42735.840000000004</v>
      </c>
      <c r="F8" s="10"/>
      <c r="G8" s="10"/>
      <c r="H8" s="22"/>
      <c r="I8" s="22"/>
      <c r="J8" s="23"/>
      <c r="K8" s="23"/>
      <c r="L8" s="23"/>
      <c r="M8" s="23"/>
      <c r="N8" s="23"/>
    </row>
    <row r="9" spans="1:14" s="24" customFormat="1" ht="47.25" x14ac:dyDescent="0.25">
      <c r="A9" s="12" t="s">
        <v>4</v>
      </c>
      <c r="B9" s="17" t="s">
        <v>15</v>
      </c>
      <c r="C9" s="119" t="s">
        <v>23</v>
      </c>
      <c r="D9" s="13">
        <f>4.8+D10+D11+D12+D13</f>
        <v>6.8748945147679326</v>
      </c>
      <c r="E9" s="86">
        <f>D9*B3*E1</f>
        <v>319352.59999999998</v>
      </c>
      <c r="F9" s="10"/>
      <c r="G9" s="10"/>
      <c r="H9" s="22"/>
      <c r="I9" s="22"/>
      <c r="J9" s="23"/>
      <c r="K9" s="23"/>
      <c r="L9" s="23"/>
      <c r="M9" s="23"/>
      <c r="N9" s="23"/>
    </row>
    <row r="10" spans="1:14" s="24" customFormat="1" ht="15.75" customHeight="1" x14ac:dyDescent="0.25">
      <c r="A10" s="15" t="s">
        <v>5</v>
      </c>
      <c r="B10" s="17"/>
      <c r="C10" s="119" t="s">
        <v>23</v>
      </c>
      <c r="D10" s="13">
        <f>E10/E1/B3</f>
        <v>0.14617239300783605</v>
      </c>
      <c r="E10" s="86">
        <v>6790</v>
      </c>
      <c r="F10" s="10"/>
      <c r="G10" s="10"/>
      <c r="H10" s="22"/>
      <c r="I10" s="22"/>
      <c r="J10" s="23"/>
      <c r="K10" s="23"/>
      <c r="L10" s="23"/>
      <c r="M10" s="23"/>
      <c r="N10" s="23"/>
    </row>
    <row r="11" spans="1:14" s="24" customFormat="1" ht="15.75" customHeight="1" x14ac:dyDescent="0.25">
      <c r="A11" s="15" t="s">
        <v>6</v>
      </c>
      <c r="B11" s="17"/>
      <c r="C11" s="119" t="s">
        <v>23</v>
      </c>
      <c r="D11" s="13">
        <f>E11/E1/B3</f>
        <v>0</v>
      </c>
      <c r="E11" s="86">
        <v>0</v>
      </c>
      <c r="F11" s="10"/>
      <c r="G11" s="10"/>
      <c r="H11" s="22"/>
      <c r="I11" s="22"/>
      <c r="J11" s="23"/>
      <c r="K11" s="23"/>
      <c r="L11" s="23"/>
      <c r="M11" s="23"/>
      <c r="N11" s="23"/>
    </row>
    <row r="12" spans="1:14" s="24" customFormat="1" ht="15.75" customHeight="1" x14ac:dyDescent="0.25">
      <c r="A12" s="15" t="s">
        <v>7</v>
      </c>
      <c r="B12" s="17"/>
      <c r="C12" s="119" t="s">
        <v>23</v>
      </c>
      <c r="D12" s="13">
        <f>E12/B3/E1</f>
        <v>1.9287221217600965</v>
      </c>
      <c r="E12" s="86">
        <v>89593</v>
      </c>
      <c r="F12" s="10"/>
      <c r="G12" s="10"/>
      <c r="H12" s="22"/>
      <c r="I12" s="22"/>
      <c r="J12" s="23"/>
      <c r="K12" s="23"/>
      <c r="L12" s="23"/>
      <c r="M12" s="23"/>
      <c r="N12" s="23"/>
    </row>
    <row r="13" spans="1:14" s="24" customFormat="1" ht="15.75" customHeight="1" x14ac:dyDescent="0.25">
      <c r="A13" s="15" t="s">
        <v>38</v>
      </c>
      <c r="B13" s="17"/>
      <c r="C13" s="119" t="s">
        <v>30</v>
      </c>
      <c r="D13" s="13">
        <f>E13/E1/B3</f>
        <v>0</v>
      </c>
      <c r="E13" s="86"/>
      <c r="F13" s="6"/>
      <c r="G13" s="5"/>
    </row>
    <row r="14" spans="1:14" s="24" customFormat="1" ht="47.25" x14ac:dyDescent="0.25">
      <c r="A14" s="12" t="s">
        <v>8</v>
      </c>
      <c r="B14" s="17" t="s">
        <v>15</v>
      </c>
      <c r="C14" s="119" t="s">
        <v>23</v>
      </c>
      <c r="D14" s="13">
        <f>E14/E1/B3</f>
        <v>4.3346422113149048</v>
      </c>
      <c r="E14" s="86">
        <f>5786*2.9*E1</f>
        <v>201352.8</v>
      </c>
      <c r="F14" s="10"/>
      <c r="G14" s="10"/>
      <c r="H14" s="22"/>
      <c r="I14" s="22"/>
      <c r="J14" s="23"/>
      <c r="K14" s="23"/>
      <c r="L14" s="23"/>
      <c r="M14" s="23"/>
      <c r="N14" s="23"/>
    </row>
    <row r="15" spans="1:14" s="24" customFormat="1" ht="15.75" customHeight="1" x14ac:dyDescent="0.25">
      <c r="A15" s="12" t="s">
        <v>9</v>
      </c>
      <c r="B15" s="95" t="s">
        <v>42</v>
      </c>
      <c r="C15" s="119" t="s">
        <v>23</v>
      </c>
      <c r="D15" s="13">
        <f>E15/E1/B3</f>
        <v>1.8285972616894859</v>
      </c>
      <c r="E15" s="86">
        <v>84942</v>
      </c>
      <c r="F15" s="10"/>
      <c r="G15" s="10"/>
      <c r="H15" s="22"/>
      <c r="I15" s="22"/>
      <c r="J15" s="23"/>
      <c r="K15" s="23"/>
      <c r="L15" s="23"/>
      <c r="M15" s="23"/>
      <c r="N15" s="23"/>
    </row>
    <row r="16" spans="1:14" s="24" customFormat="1" ht="15.75" customHeight="1" x14ac:dyDescent="0.25">
      <c r="A16" s="12" t="s">
        <v>10</v>
      </c>
      <c r="B16" s="95" t="s">
        <v>42</v>
      </c>
      <c r="C16" s="119" t="s">
        <v>23</v>
      </c>
      <c r="D16" s="13">
        <v>0.43</v>
      </c>
      <c r="E16" s="86">
        <f>D16*E1*B3</f>
        <v>19974.36</v>
      </c>
      <c r="F16" s="10"/>
      <c r="G16" s="10"/>
      <c r="H16" s="22"/>
      <c r="I16" s="22"/>
      <c r="J16" s="23"/>
      <c r="K16" s="23"/>
      <c r="L16" s="23"/>
      <c r="M16" s="23"/>
      <c r="N16" s="23"/>
    </row>
    <row r="17" spans="1:14" s="24" customFormat="1" ht="32.25" thickBot="1" x14ac:dyDescent="0.3">
      <c r="A17" s="16" t="s">
        <v>59</v>
      </c>
      <c r="B17" s="19" t="s">
        <v>15</v>
      </c>
      <c r="C17" s="20" t="s">
        <v>23</v>
      </c>
      <c r="D17" s="21">
        <v>0.49</v>
      </c>
      <c r="E17" s="87">
        <f>D17*E1*B3</f>
        <v>22761.48</v>
      </c>
      <c r="F17" s="10"/>
      <c r="G17" s="10"/>
      <c r="H17" s="22"/>
      <c r="I17" s="22"/>
      <c r="J17" s="23"/>
      <c r="K17" s="23"/>
      <c r="L17" s="23"/>
      <c r="M17" s="23"/>
      <c r="N17" s="23"/>
    </row>
    <row r="18" spans="1:14" s="24" customFormat="1" x14ac:dyDescent="0.25">
      <c r="A18" s="38" t="s">
        <v>31</v>
      </c>
      <c r="B18" s="39"/>
      <c r="C18" s="39"/>
      <c r="D18" s="40">
        <f>E18/E1/B3</f>
        <v>5.714637044691294</v>
      </c>
      <c r="E18" s="88">
        <f>E19+E20+E21+E22+E23+E24+E25+E26+E27+E28+E29</f>
        <v>265456.32</v>
      </c>
      <c r="F18" s="10"/>
      <c r="G18" s="10"/>
      <c r="H18" s="22"/>
      <c r="I18" s="22"/>
      <c r="J18" s="23"/>
      <c r="K18" s="23"/>
      <c r="L18" s="23"/>
      <c r="M18" s="23"/>
      <c r="N18" s="23"/>
    </row>
    <row r="19" spans="1:14" s="59" customFormat="1" ht="15.75" customHeight="1" x14ac:dyDescent="0.25">
      <c r="A19" s="12" t="s">
        <v>43</v>
      </c>
      <c r="B19" s="17" t="s">
        <v>44</v>
      </c>
      <c r="C19" s="57" t="s">
        <v>23</v>
      </c>
      <c r="D19" s="14"/>
      <c r="E19" s="86">
        <v>2857.15</v>
      </c>
      <c r="F19" s="10"/>
      <c r="G19" s="10"/>
      <c r="H19" s="22"/>
      <c r="I19" s="22"/>
      <c r="J19" s="96"/>
      <c r="K19" s="96"/>
      <c r="L19" s="96"/>
      <c r="M19" s="96"/>
      <c r="N19" s="96"/>
    </row>
    <row r="20" spans="1:14" s="29" customFormat="1" ht="15.75" customHeight="1" x14ac:dyDescent="0.25">
      <c r="A20" s="12" t="s">
        <v>50</v>
      </c>
      <c r="B20" s="17" t="s">
        <v>45</v>
      </c>
      <c r="C20" s="57" t="s">
        <v>23</v>
      </c>
      <c r="D20" s="14"/>
      <c r="E20" s="86">
        <v>34560</v>
      </c>
      <c r="F20" s="44"/>
      <c r="G20" s="44"/>
      <c r="H20" s="4"/>
      <c r="I20" s="4"/>
      <c r="J20" s="28"/>
      <c r="K20" s="28"/>
      <c r="L20" s="28"/>
      <c r="M20" s="28"/>
      <c r="N20" s="28"/>
    </row>
    <row r="21" spans="1:14" s="29" customFormat="1" ht="15.75" customHeight="1" x14ac:dyDescent="0.25">
      <c r="A21" s="12" t="s">
        <v>57</v>
      </c>
      <c r="B21" s="17" t="s">
        <v>54</v>
      </c>
      <c r="C21" s="57" t="s">
        <v>23</v>
      </c>
      <c r="D21" s="14"/>
      <c r="E21" s="86">
        <f>4749.77+1477.55+2517.66+1708.96+1126.76+974.17</f>
        <v>12554.869999999999</v>
      </c>
      <c r="F21" s="44"/>
      <c r="G21" s="44"/>
      <c r="H21" s="4"/>
      <c r="I21" s="4"/>
      <c r="J21" s="28"/>
      <c r="K21" s="28"/>
      <c r="L21" s="28"/>
      <c r="M21" s="28"/>
      <c r="N21" s="28"/>
    </row>
    <row r="22" spans="1:14" s="29" customFormat="1" ht="15.75" customHeight="1" x14ac:dyDescent="0.25">
      <c r="A22" s="12" t="s">
        <v>58</v>
      </c>
      <c r="B22" s="17" t="s">
        <v>19</v>
      </c>
      <c r="C22" s="57" t="s">
        <v>23</v>
      </c>
      <c r="D22" s="14"/>
      <c r="E22" s="86">
        <v>2528.94</v>
      </c>
      <c r="F22" s="44"/>
      <c r="G22" s="44"/>
      <c r="H22" s="4"/>
      <c r="I22" s="4"/>
      <c r="J22" s="28"/>
      <c r="K22" s="28"/>
      <c r="L22" s="28"/>
      <c r="M22" s="28"/>
      <c r="N22" s="28"/>
    </row>
    <row r="23" spans="1:14" s="59" customFormat="1" ht="15.75" customHeight="1" x14ac:dyDescent="0.25">
      <c r="A23" s="12" t="s">
        <v>46</v>
      </c>
      <c r="B23" s="17" t="s">
        <v>47</v>
      </c>
      <c r="C23" s="57" t="s">
        <v>23</v>
      </c>
      <c r="D23" s="13"/>
      <c r="E23" s="86">
        <v>15714.91</v>
      </c>
      <c r="F23" s="10"/>
      <c r="G23" s="10"/>
      <c r="H23" s="22"/>
      <c r="I23" s="22"/>
      <c r="J23" s="96"/>
      <c r="K23" s="96"/>
      <c r="L23" s="96"/>
      <c r="M23" s="96"/>
      <c r="N23" s="96"/>
    </row>
    <row r="24" spans="1:14" s="59" customFormat="1" ht="15.75" customHeight="1" x14ac:dyDescent="0.25">
      <c r="A24" s="12" t="s">
        <v>48</v>
      </c>
      <c r="B24" s="17" t="s">
        <v>19</v>
      </c>
      <c r="C24" s="57" t="s">
        <v>23</v>
      </c>
      <c r="D24" s="14"/>
      <c r="E24" s="86">
        <v>24000</v>
      </c>
      <c r="F24" s="10"/>
      <c r="G24" s="10"/>
      <c r="H24" s="22"/>
      <c r="I24" s="22"/>
      <c r="J24" s="96"/>
      <c r="K24" s="96"/>
      <c r="L24" s="96"/>
      <c r="M24" s="96"/>
      <c r="N24" s="96"/>
    </row>
    <row r="25" spans="1:14" s="59" customFormat="1" ht="15.75" customHeight="1" x14ac:dyDescent="0.25">
      <c r="A25" s="12" t="s">
        <v>49</v>
      </c>
      <c r="B25" s="17" t="s">
        <v>19</v>
      </c>
      <c r="C25" s="57" t="s">
        <v>23</v>
      </c>
      <c r="D25" s="14"/>
      <c r="E25" s="86">
        <v>130274.71</v>
      </c>
      <c r="F25" s="10"/>
      <c r="G25" s="10"/>
      <c r="H25" s="22"/>
      <c r="I25" s="22"/>
      <c r="J25" s="96"/>
      <c r="K25" s="96"/>
      <c r="L25" s="96"/>
      <c r="M25" s="96"/>
      <c r="N25" s="96"/>
    </row>
    <row r="26" spans="1:14" s="59" customFormat="1" ht="15.75" customHeight="1" x14ac:dyDescent="0.25">
      <c r="A26" s="12" t="s">
        <v>51</v>
      </c>
      <c r="B26" s="17" t="s">
        <v>19</v>
      </c>
      <c r="C26" s="57" t="s">
        <v>23</v>
      </c>
      <c r="D26" s="13"/>
      <c r="E26" s="86">
        <v>2373.94</v>
      </c>
      <c r="F26" s="10"/>
      <c r="G26" s="10"/>
      <c r="H26" s="22"/>
      <c r="I26" s="22"/>
      <c r="J26" s="96"/>
      <c r="K26" s="96"/>
      <c r="L26" s="96"/>
      <c r="M26" s="96"/>
      <c r="N26" s="96"/>
    </row>
    <row r="27" spans="1:14" s="59" customFormat="1" ht="15.75" customHeight="1" x14ac:dyDescent="0.25">
      <c r="A27" s="12" t="s">
        <v>53</v>
      </c>
      <c r="B27" s="17" t="s">
        <v>20</v>
      </c>
      <c r="C27" s="57" t="s">
        <v>23</v>
      </c>
      <c r="D27" s="13"/>
      <c r="E27" s="86">
        <v>3900</v>
      </c>
      <c r="F27" s="10"/>
      <c r="G27" s="10"/>
      <c r="H27" s="22"/>
      <c r="I27" s="22"/>
      <c r="J27" s="96"/>
      <c r="K27" s="96"/>
      <c r="L27" s="96"/>
      <c r="M27" s="96"/>
      <c r="N27" s="96"/>
    </row>
    <row r="28" spans="1:14" s="59" customFormat="1" ht="15.75" customHeight="1" x14ac:dyDescent="0.25">
      <c r="A28" s="12" t="s">
        <v>56</v>
      </c>
      <c r="B28" s="17" t="s">
        <v>20</v>
      </c>
      <c r="C28" s="57" t="s">
        <v>23</v>
      </c>
      <c r="D28" s="13"/>
      <c r="E28" s="86">
        <v>20691.8</v>
      </c>
      <c r="F28" s="10"/>
      <c r="G28" s="10"/>
      <c r="H28" s="22"/>
      <c r="I28" s="22"/>
      <c r="J28" s="96"/>
      <c r="K28" s="96"/>
      <c r="L28" s="96"/>
      <c r="M28" s="96"/>
      <c r="N28" s="96"/>
    </row>
    <row r="29" spans="1:14" s="59" customFormat="1" ht="15.75" customHeight="1" thickBot="1" x14ac:dyDescent="0.3">
      <c r="A29" s="99" t="s">
        <v>55</v>
      </c>
      <c r="B29" s="100" t="s">
        <v>20</v>
      </c>
      <c r="C29" s="101" t="s">
        <v>23</v>
      </c>
      <c r="D29" s="102"/>
      <c r="E29" s="121">
        <v>16000</v>
      </c>
      <c r="F29" s="10"/>
      <c r="G29" s="10"/>
      <c r="H29" s="22"/>
      <c r="I29" s="22"/>
      <c r="J29" s="96"/>
      <c r="K29" s="96"/>
      <c r="L29" s="96"/>
      <c r="M29" s="96"/>
      <c r="N29" s="96"/>
    </row>
    <row r="30" spans="1:14" s="32" customFormat="1" ht="15.75" customHeight="1" thickBot="1" x14ac:dyDescent="0.3">
      <c r="A30" s="103" t="s">
        <v>60</v>
      </c>
      <c r="B30" s="97"/>
      <c r="C30" s="97" t="s">
        <v>23</v>
      </c>
      <c r="D30" s="98">
        <f>E30/E1/B3</f>
        <v>1.5747007663825023</v>
      </c>
      <c r="E30" s="122">
        <f>D49+D50</f>
        <v>73148</v>
      </c>
      <c r="F30" s="36"/>
      <c r="G30" s="36"/>
      <c r="H30" s="31"/>
      <c r="I30" s="31"/>
      <c r="J30" s="31"/>
    </row>
    <row r="31" spans="1:14" s="24" customFormat="1" thickBot="1" x14ac:dyDescent="0.3">
      <c r="A31" s="16" t="s">
        <v>52</v>
      </c>
      <c r="B31" s="19" t="s">
        <v>15</v>
      </c>
      <c r="C31" s="20" t="s">
        <v>23</v>
      </c>
      <c r="D31" s="21">
        <f>E31/E1/B3</f>
        <v>9.0000000000000011E-2</v>
      </c>
      <c r="E31" s="87">
        <f>0.18*B3*(E1-6)</f>
        <v>4180.68</v>
      </c>
      <c r="F31" s="6"/>
      <c r="G31" s="5"/>
      <c r="H31" s="5"/>
      <c r="I31" s="5"/>
    </row>
    <row r="32" spans="1:14" s="24" customFormat="1" ht="17.25" thickBot="1" x14ac:dyDescent="0.3">
      <c r="A32" s="105" t="s">
        <v>11</v>
      </c>
      <c r="B32" s="106"/>
      <c r="C32" s="107" t="s">
        <v>23</v>
      </c>
      <c r="D32" s="108">
        <f>D8+D9+D14+D15+D16+D17+D18+D30+D31</f>
        <v>22.257471798846119</v>
      </c>
      <c r="E32" s="109">
        <f>E8+E9+E14+E15+E16+E17+E18+E30+E31</f>
        <v>1033904.08</v>
      </c>
      <c r="F32" s="47"/>
      <c r="G32" s="45"/>
      <c r="H32" s="22"/>
      <c r="I32" s="22"/>
      <c r="J32" s="23"/>
      <c r="K32" s="23"/>
      <c r="L32" s="23"/>
      <c r="M32" s="23"/>
      <c r="N32" s="23"/>
    </row>
    <row r="33" spans="1:14" s="32" customFormat="1" thickBot="1" x14ac:dyDescent="0.3">
      <c r="A33" s="133" t="s">
        <v>32</v>
      </c>
      <c r="B33" s="134"/>
      <c r="C33" s="134"/>
      <c r="D33" s="60" t="s">
        <v>34</v>
      </c>
      <c r="E33" s="61" t="s">
        <v>35</v>
      </c>
      <c r="F33" s="62"/>
      <c r="G33" s="36"/>
      <c r="H33" s="63"/>
      <c r="I33" s="31"/>
      <c r="J33" s="31"/>
    </row>
    <row r="34" spans="1:14" s="69" customFormat="1" ht="15.75" customHeight="1" x14ac:dyDescent="0.25">
      <c r="A34" s="48" t="s">
        <v>40</v>
      </c>
      <c r="B34" s="34"/>
      <c r="C34" s="66" t="s">
        <v>30</v>
      </c>
      <c r="D34" s="123">
        <v>95094</v>
      </c>
      <c r="E34" s="80"/>
      <c r="F34" s="49"/>
      <c r="G34" s="49"/>
      <c r="H34" s="67"/>
      <c r="I34" s="67"/>
      <c r="J34" s="68"/>
      <c r="K34" s="68"/>
      <c r="L34" s="68"/>
      <c r="M34" s="68"/>
      <c r="N34" s="68"/>
    </row>
    <row r="35" spans="1:14" s="69" customFormat="1" ht="15.75" customHeight="1" x14ac:dyDescent="0.25">
      <c r="A35" s="15" t="s">
        <v>16</v>
      </c>
      <c r="B35" s="33"/>
      <c r="C35" s="70" t="s">
        <v>30</v>
      </c>
      <c r="D35" s="124">
        <f>1230*E1</f>
        <v>14760</v>
      </c>
      <c r="E35" s="81"/>
      <c r="F35" s="49"/>
      <c r="G35" s="49"/>
      <c r="H35" s="67"/>
      <c r="I35" s="67"/>
      <c r="J35" s="68"/>
      <c r="K35" s="68"/>
      <c r="L35" s="68"/>
      <c r="M35" s="68"/>
      <c r="N35" s="68"/>
    </row>
    <row r="36" spans="1:14" s="69" customFormat="1" ht="15.75" customHeight="1" x14ac:dyDescent="0.25">
      <c r="A36" s="15" t="s">
        <v>61</v>
      </c>
      <c r="B36" s="33"/>
      <c r="C36" s="70" t="s">
        <v>30</v>
      </c>
      <c r="D36" s="124">
        <f>4418.58+2902.65+1338.23</f>
        <v>8659.4599999999991</v>
      </c>
      <c r="E36" s="81"/>
      <c r="F36" s="50"/>
      <c r="G36" s="49"/>
      <c r="H36" s="67"/>
      <c r="I36" s="67"/>
      <c r="J36" s="68"/>
      <c r="K36" s="68"/>
      <c r="L36" s="68"/>
      <c r="M36" s="68"/>
      <c r="N36" s="68"/>
    </row>
    <row r="37" spans="1:14" s="73" customFormat="1" ht="15.75" customHeight="1" x14ac:dyDescent="0.3">
      <c r="A37" s="15" t="s">
        <v>36</v>
      </c>
      <c r="B37" s="33"/>
      <c r="C37" s="70" t="s">
        <v>30</v>
      </c>
      <c r="D37" s="124">
        <f>B5</f>
        <v>916033.44</v>
      </c>
      <c r="E37" s="81"/>
      <c r="F37" s="51"/>
      <c r="G37" s="51"/>
      <c r="H37" s="71"/>
      <c r="I37" s="71"/>
      <c r="J37" s="72"/>
      <c r="K37" s="72"/>
      <c r="L37" s="72"/>
      <c r="M37" s="72"/>
      <c r="N37" s="72"/>
    </row>
    <row r="38" spans="1:14" s="73" customFormat="1" ht="15.75" customHeight="1" x14ac:dyDescent="0.3">
      <c r="A38" s="64" t="str">
        <f>A32</f>
        <v>итого расходы</v>
      </c>
      <c r="B38" s="65"/>
      <c r="C38" s="74" t="str">
        <f>C32</f>
        <v>руб</v>
      </c>
      <c r="D38" s="82"/>
      <c r="E38" s="83">
        <f>E32</f>
        <v>1033904.08</v>
      </c>
      <c r="F38" s="51"/>
      <c r="G38" s="51"/>
      <c r="H38" s="71"/>
      <c r="I38" s="71"/>
      <c r="J38" s="72"/>
      <c r="K38" s="72"/>
      <c r="L38" s="72"/>
      <c r="M38" s="72"/>
      <c r="N38" s="72"/>
    </row>
    <row r="39" spans="1:14" s="77" customFormat="1" ht="15.75" customHeight="1" thickBot="1" x14ac:dyDescent="0.3">
      <c r="A39" s="52" t="s">
        <v>18</v>
      </c>
      <c r="B39" s="37"/>
      <c r="C39" s="75" t="s">
        <v>30</v>
      </c>
      <c r="D39" s="84">
        <f>D34+D35+D36+D37-E38</f>
        <v>642.81999999994878</v>
      </c>
      <c r="E39" s="85"/>
      <c r="F39" s="53"/>
      <c r="G39" s="53"/>
      <c r="H39" s="76"/>
      <c r="I39" s="76"/>
      <c r="J39" s="76"/>
    </row>
    <row r="40" spans="1:14" s="24" customFormat="1" ht="16.5" customHeight="1" x14ac:dyDescent="0.25">
      <c r="A40" s="130" t="s">
        <v>41</v>
      </c>
      <c r="B40" s="131"/>
      <c r="C40" s="131"/>
      <c r="D40" s="131"/>
      <c r="E40" s="132"/>
      <c r="F40" s="54"/>
    </row>
    <row r="41" spans="1:14" s="59" customFormat="1" ht="15.75" customHeight="1" x14ac:dyDescent="0.25">
      <c r="A41" s="41" t="s">
        <v>28</v>
      </c>
      <c r="B41" s="128" t="s">
        <v>62</v>
      </c>
      <c r="C41" s="128" t="s">
        <v>33</v>
      </c>
      <c r="D41" s="135"/>
      <c r="E41" s="136"/>
      <c r="F41" s="6"/>
      <c r="G41" s="58"/>
      <c r="H41" s="58"/>
      <c r="I41" s="58"/>
    </row>
    <row r="42" spans="1:14" s="59" customFormat="1" ht="63" x14ac:dyDescent="0.25">
      <c r="A42" s="12"/>
      <c r="B42" s="129"/>
      <c r="C42" s="104" t="s">
        <v>63</v>
      </c>
      <c r="D42" s="104" t="s">
        <v>64</v>
      </c>
      <c r="E42" s="94" t="s">
        <v>37</v>
      </c>
      <c r="F42" s="6"/>
      <c r="G42" s="58"/>
      <c r="H42" s="58"/>
      <c r="I42" s="58"/>
    </row>
    <row r="43" spans="1:14" s="24" customFormat="1" ht="15.75" customHeight="1" x14ac:dyDescent="0.25">
      <c r="A43" s="30" t="s">
        <v>65</v>
      </c>
      <c r="B43" s="78">
        <v>1002854</v>
      </c>
      <c r="C43" s="78">
        <v>1002719</v>
      </c>
      <c r="D43" s="78"/>
      <c r="E43" s="79"/>
      <c r="F43" s="55"/>
    </row>
    <row r="44" spans="1:14" s="24" customFormat="1" ht="15.75" customHeight="1" x14ac:dyDescent="0.25">
      <c r="A44" s="30" t="s">
        <v>66</v>
      </c>
      <c r="B44" s="78">
        <v>454823</v>
      </c>
      <c r="C44" s="78">
        <v>425589</v>
      </c>
      <c r="D44" s="78">
        <v>34372</v>
      </c>
      <c r="E44" s="79"/>
      <c r="F44" s="55"/>
    </row>
    <row r="45" spans="1:14" s="24" customFormat="1" ht="15.75" x14ac:dyDescent="0.25">
      <c r="A45" s="30" t="s">
        <v>67</v>
      </c>
      <c r="B45" s="78">
        <v>98337</v>
      </c>
      <c r="C45" s="78">
        <v>95303</v>
      </c>
      <c r="D45" s="78">
        <v>3718</v>
      </c>
      <c r="E45" s="79"/>
      <c r="F45" s="55"/>
    </row>
    <row r="46" spans="1:14" s="24" customFormat="1" ht="15.75" x14ac:dyDescent="0.25">
      <c r="A46" s="30" t="s">
        <v>68</v>
      </c>
      <c r="B46" s="78">
        <v>172104</v>
      </c>
      <c r="C46" s="78">
        <v>165389</v>
      </c>
      <c r="D46" s="78">
        <v>8494</v>
      </c>
      <c r="E46" s="79"/>
      <c r="F46" s="55"/>
    </row>
    <row r="47" spans="1:14" s="24" customFormat="1" ht="15.75" x14ac:dyDescent="0.25">
      <c r="A47" s="30" t="s">
        <v>69</v>
      </c>
      <c r="B47" s="78">
        <v>355061</v>
      </c>
      <c r="C47" s="78">
        <v>320826</v>
      </c>
      <c r="D47" s="78">
        <v>34272</v>
      </c>
      <c r="E47" s="79">
        <v>70</v>
      </c>
      <c r="F47" s="55"/>
    </row>
    <row r="48" spans="1:14" s="24" customFormat="1" thickBot="1" x14ac:dyDescent="0.3">
      <c r="A48" s="89" t="s">
        <v>70</v>
      </c>
      <c r="B48" s="90">
        <v>43804</v>
      </c>
      <c r="C48" s="90">
        <v>43845</v>
      </c>
      <c r="D48" s="90"/>
      <c r="E48" s="91"/>
      <c r="F48" s="55"/>
    </row>
    <row r="49" spans="1:14" s="24" customFormat="1" thickBot="1" x14ac:dyDescent="0.3">
      <c r="A49" s="35" t="s">
        <v>29</v>
      </c>
      <c r="B49" s="92">
        <f>SUM(B43:B48)</f>
        <v>2126983</v>
      </c>
      <c r="C49" s="92">
        <f>SUM(C43:C48)</f>
        <v>2053671</v>
      </c>
      <c r="D49" s="92">
        <f>SUM(D44:D48)</f>
        <v>80856</v>
      </c>
      <c r="E49" s="93">
        <f>SUM(E43:E47)</f>
        <v>70</v>
      </c>
      <c r="F49" s="10"/>
    </row>
    <row r="50" spans="1:14" s="69" customFormat="1" ht="15.75" customHeight="1" thickBot="1" x14ac:dyDescent="0.3">
      <c r="A50" s="110" t="s">
        <v>71</v>
      </c>
      <c r="B50" s="111"/>
      <c r="C50" s="111"/>
      <c r="D50" s="111">
        <f>B45+B46+B47-C45-C46-C47-D45-D46-D47-E47+B44-C44-D44</f>
        <v>-7708</v>
      </c>
      <c r="E50" s="112"/>
      <c r="F50" s="49"/>
    </row>
    <row r="51" spans="1:14" s="1" customFormat="1" ht="15.75" x14ac:dyDescent="0.25">
      <c r="A51" s="125" t="s">
        <v>72</v>
      </c>
      <c r="B51" s="126"/>
      <c r="C51" s="126"/>
      <c r="D51" s="49" t="s">
        <v>73</v>
      </c>
      <c r="E51" s="113">
        <v>1138.0999999999999</v>
      </c>
      <c r="F51" s="10"/>
      <c r="G51" s="24"/>
      <c r="H51" s="24"/>
    </row>
    <row r="52" spans="1:14" s="24" customFormat="1" ht="15.75" x14ac:dyDescent="0.25">
      <c r="A52" s="125" t="s">
        <v>74</v>
      </c>
      <c r="B52" s="126"/>
      <c r="C52" s="126"/>
      <c r="D52" s="49" t="s">
        <v>73</v>
      </c>
      <c r="E52" s="113">
        <v>985.95</v>
      </c>
      <c r="F52" s="6"/>
      <c r="G52" s="114"/>
    </row>
    <row r="53" spans="1:14" s="24" customFormat="1" ht="15.75" x14ac:dyDescent="0.25">
      <c r="A53" s="125" t="s">
        <v>75</v>
      </c>
      <c r="B53" s="127"/>
      <c r="C53" s="127"/>
      <c r="D53" s="49" t="s">
        <v>73</v>
      </c>
      <c r="E53" s="113">
        <v>0</v>
      </c>
      <c r="F53" s="6"/>
      <c r="G53" s="114"/>
    </row>
    <row r="54" spans="1:14" s="1" customFormat="1" ht="15.75" x14ac:dyDescent="0.25">
      <c r="A54" s="115" t="s">
        <v>76</v>
      </c>
      <c r="B54" s="116"/>
      <c r="C54" s="116"/>
      <c r="D54" s="117" t="s">
        <v>73</v>
      </c>
      <c r="E54" s="118">
        <f>E52-E53</f>
        <v>985.95</v>
      </c>
      <c r="F54" s="6"/>
      <c r="G54" s="114"/>
    </row>
    <row r="55" spans="1:14" s="1" customFormat="1" ht="15.75" x14ac:dyDescent="0.25">
      <c r="A55" s="18" t="s">
        <v>12</v>
      </c>
      <c r="B55" s="10"/>
      <c r="C55" s="10"/>
      <c r="D55" s="10"/>
      <c r="E55" s="10"/>
      <c r="F55" s="10"/>
      <c r="G55" s="24"/>
      <c r="H55" s="24"/>
    </row>
    <row r="56" spans="1:14" s="24" customFormat="1" x14ac:dyDescent="0.25">
      <c r="A56" s="10"/>
      <c r="B56" s="10"/>
      <c r="C56" s="10"/>
      <c r="D56" s="10"/>
      <c r="E56" s="10"/>
      <c r="F56" s="10"/>
      <c r="G56" s="10"/>
      <c r="H56" s="22"/>
      <c r="I56" s="22"/>
      <c r="J56" s="23"/>
      <c r="K56" s="23"/>
      <c r="L56" s="23"/>
      <c r="M56" s="23"/>
      <c r="N56" s="23"/>
    </row>
  </sheetData>
  <mergeCells count="7">
    <mergeCell ref="A52:C52"/>
    <mergeCell ref="A53:C53"/>
    <mergeCell ref="B41:B42"/>
    <mergeCell ref="A40:E40"/>
    <mergeCell ref="A33:C33"/>
    <mergeCell ref="C41:E41"/>
    <mergeCell ref="A51:C51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2019-02-08T08:42:51Z</cp:lastPrinted>
  <dcterms:created xsi:type="dcterms:W3CDTF">2016-04-22T06:39:22Z</dcterms:created>
  <dcterms:modified xsi:type="dcterms:W3CDTF">2019-02-18T10:24:33Z</dcterms:modified>
</cp:coreProperties>
</file>