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экономист\2018\"/>
    </mc:Choice>
  </mc:AlternateContent>
  <bookViews>
    <workbookView xWindow="360" yWindow="45" windowWidth="17400" windowHeight="10110"/>
  </bookViews>
  <sheets>
    <sheet name="Лист1" sheetId="1" r:id="rId1"/>
    <sheet name="Лист3" sheetId="3" r:id="rId2"/>
  </sheets>
  <calcPr calcId="152511"/>
</workbook>
</file>

<file path=xl/calcChain.xml><?xml version="1.0" encoding="utf-8"?>
<calcChain xmlns="http://schemas.openxmlformats.org/spreadsheetml/2006/main">
  <c r="E14" i="1" l="1"/>
  <c r="D9" i="1" l="1"/>
  <c r="E51" i="1" l="1"/>
  <c r="D47" i="1" l="1"/>
  <c r="D46" i="1" l="1"/>
  <c r="E28" i="1" s="1"/>
  <c r="E46" i="1" l="1"/>
  <c r="C46" i="1"/>
  <c r="B46" i="1"/>
  <c r="C29" i="1" l="1"/>
  <c r="D33" i="1" l="1"/>
  <c r="E25" i="1" l="1"/>
  <c r="E19" i="1" s="1"/>
  <c r="E16" i="1" l="1"/>
  <c r="D32" i="1" l="1"/>
  <c r="A35" i="1"/>
  <c r="D11" i="1" l="1"/>
  <c r="D34" i="1" l="1"/>
  <c r="D12" i="1"/>
  <c r="E18" i="1"/>
  <c r="D28" i="1"/>
  <c r="D13" i="1"/>
  <c r="D10" i="1"/>
  <c r="D15" i="1"/>
  <c r="D19" i="1" l="1"/>
  <c r="E17" i="1"/>
  <c r="E8" i="1"/>
  <c r="D14" i="1"/>
  <c r="D29" i="1" l="1"/>
  <c r="E9" i="1"/>
  <c r="E29" i="1" l="1"/>
  <c r="E35" i="1" s="1"/>
  <c r="D36" i="1" s="1"/>
</calcChain>
</file>

<file path=xl/sharedStrings.xml><?xml version="1.0" encoding="utf-8"?>
<sst xmlns="http://schemas.openxmlformats.org/spreadsheetml/2006/main" count="108" uniqueCount="75">
  <si>
    <t>Тариф на 1 кв.м., руб</t>
  </si>
  <si>
    <t>% оплаты собственниками</t>
  </si>
  <si>
    <t>Наименование работ по содержанию общего имущества</t>
  </si>
  <si>
    <t>1.Работы по надлежащему содержанию несущих и ненесущих конструкций</t>
  </si>
  <si>
    <t>2.Работы,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доме, в т.ч.</t>
  </si>
  <si>
    <t xml:space="preserve">*содержание систем вентиляции и дымоудаления </t>
  </si>
  <si>
    <t>*содержание систем внутридомового газового оборудования</t>
  </si>
  <si>
    <t>*работы по надлежащему содержанию и ремонту лифтов</t>
  </si>
  <si>
    <t xml:space="preserve">3.Работы по содержанию помещений, входящих в состав общего имущества в многоквартирном доме, по содержанию земельного участка и по содержанию придомовой территории. </t>
  </si>
  <si>
    <t>4.Работы по обеспечению вывоза твердых бытовых отходов</t>
  </si>
  <si>
    <t>итого расходы</t>
  </si>
  <si>
    <t>Администрация ООО УК "Атал"</t>
  </si>
  <si>
    <t>Отчет о выполнении договора управления по содержанию общего имущества дома.</t>
  </si>
  <si>
    <t>Период</t>
  </si>
  <si>
    <t>ежедневно</t>
  </si>
  <si>
    <t>Поступило прочих доходов от размещения оборудования</t>
  </si>
  <si>
    <t>Чебоксары, ул. Университетская, д.9</t>
  </si>
  <si>
    <t>май</t>
  </si>
  <si>
    <t>Остаток средств на конец периода (+ есть средства, -задолженность)</t>
  </si>
  <si>
    <t>сентябрь</t>
  </si>
  <si>
    <t>единица измерения работы и услуги</t>
  </si>
  <si>
    <t>Цена выполненной работы и услуги в руб.</t>
  </si>
  <si>
    <t>Стоимость выполн.работы /услуги на 1 кв.м.</t>
  </si>
  <si>
    <t>Начислено за данный период по статье "содержание помещения",руб</t>
  </si>
  <si>
    <t>Кол-во месяцев</t>
  </si>
  <si>
    <t>руб</t>
  </si>
  <si>
    <t>Площадь дома, м2</t>
  </si>
  <si>
    <t xml:space="preserve">5.Работы по обеспечению вывоза ТКО силами ООО УК "Атал"    
</t>
  </si>
  <si>
    <t>Ресурсоснабжающая организация (РСО)</t>
  </si>
  <si>
    <t>ИТОГО</t>
  </si>
  <si>
    <t>руб.</t>
  </si>
  <si>
    <t>Финансовый счет дома</t>
  </si>
  <si>
    <t>Всего начислено УК Атал</t>
  </si>
  <si>
    <t>Приход,руб</t>
  </si>
  <si>
    <t>Расход,руб</t>
  </si>
  <si>
    <t>Начислено собственникам</t>
  </si>
  <si>
    <t>прочим потребит. и на производ. нужды</t>
  </si>
  <si>
    <t>2018г</t>
  </si>
  <si>
    <t>Остаток средств на 01/01/2018 г (+ есть средства, -задолженность)</t>
  </si>
  <si>
    <t>Отчет по предоставлению коммунальных услуг по жилым помещениям за 2018 г</t>
  </si>
  <si>
    <t>по графику</t>
  </si>
  <si>
    <t>7. Обслуживание спецсчета</t>
  </si>
  <si>
    <t>8.Работы по ремонту общедомового имущества всего, в т.ч.</t>
  </si>
  <si>
    <t>февраль</t>
  </si>
  <si>
    <t>замена нижней разводки ГВС, п.3,4</t>
  </si>
  <si>
    <t>март</t>
  </si>
  <si>
    <t>*электроизмерительные работы</t>
  </si>
  <si>
    <t>работы на общедомовой системе ХВС</t>
  </si>
  <si>
    <t>апрель</t>
  </si>
  <si>
    <t>ремонт мягкой кровли кв.17,18,19,87,99,106</t>
  </si>
  <si>
    <t>июль</t>
  </si>
  <si>
    <t>замена нижней разводки отопления п.4</t>
  </si>
  <si>
    <t>установка поручней в п.3</t>
  </si>
  <si>
    <t>работы на общедомовой системе отопления кв. 73,87,75,20</t>
  </si>
  <si>
    <t>июль-окт</t>
  </si>
  <si>
    <t>восстановит.работы после замены нижней разводки ХГВС и отопл. П.3,4</t>
  </si>
  <si>
    <t>замена короба в подвале п.3</t>
  </si>
  <si>
    <t xml:space="preserve">6.Обеспечение устранения аварий в соответствии с установленными предельными сроками на внутридомовых инженерных системах в доме. </t>
  </si>
  <si>
    <t>9. Расходы на коммун.услуги в целях содержания общего имущества дома</t>
  </si>
  <si>
    <t>Получено средств от применения повыш.коэфф-та к квартирам без ИПУ</t>
  </si>
  <si>
    <t>Предоставлено услуг РСО</t>
  </si>
  <si>
    <t>по индивид.потреблению</t>
  </si>
  <si>
    <t>содержание общего имущества дома</t>
  </si>
  <si>
    <t>ООО "Коммун. Технологии", МУП "Теплосеть" с 01.09.18 г.(отопление),руб</t>
  </si>
  <si>
    <t>ООО"Ком.Технологии",МУП"Теплосеть" с 01.09.18 г.(горячее водоснабж.),руб</t>
  </si>
  <si>
    <t>АО "Водоканал" (холодное водоснабжение), руб</t>
  </si>
  <si>
    <t>АО "Водоканал" (отведение сточных вод), руб</t>
  </si>
  <si>
    <t>АО "Чувашская энергосбытовая компания" (электроэнергия), руб</t>
  </si>
  <si>
    <t>ООО МВК "Экоцентр" (обращение с ТКО) с 01.10.2018 г, руб</t>
  </si>
  <si>
    <t>Экономия расходов на коммун.услуги на содерж.общего имущества дома, руб</t>
  </si>
  <si>
    <t>Начислено взносов на капит.ремонт по состоянию на 01.01.2019г</t>
  </si>
  <si>
    <t>тыс.руб.</t>
  </si>
  <si>
    <t>Поступило взносов на капит.ремонт по состоянию на 01.01.2019г</t>
  </si>
  <si>
    <t xml:space="preserve">Израсходовано на капремонт со спецсчета в 2018 г </t>
  </si>
  <si>
    <t>Остаток средств на спецсчете на 01.01.2019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</si>
</sst>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_-* #,##0_р_._-;\-* #,##0_р_._-;_-* &quot;-&quot;??_р_._-;_-@_-"/>
    <numFmt numFmtId="166" formatCode="_-* #,##0.0_р_._-;\-* #,##0.0_р_._-;_-* &quot;-&quot;??_р_._-;_-@_-"/>
  </numFmts>
  <fonts count="1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i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b/>
      <i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2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i/>
      <sz val="12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33">
    <xf numFmtId="0" fontId="0" fillId="0" borderId="0" xfId="0"/>
    <xf numFmtId="0" fontId="0" fillId="0" borderId="0" xfId="0"/>
    <xf numFmtId="0" fontId="5" fillId="0" borderId="0" xfId="0" applyFont="1"/>
    <xf numFmtId="0" fontId="4" fillId="0" borderId="0" xfId="0" applyFont="1" applyFill="1"/>
    <xf numFmtId="0" fontId="4" fillId="0" borderId="0" xfId="0" applyFont="1" applyFill="1" applyAlignment="1">
      <alignment vertical="top"/>
    </xf>
    <xf numFmtId="0" fontId="3" fillId="0" borderId="6" xfId="0" applyFont="1" applyFill="1" applyBorder="1" applyAlignment="1">
      <alignment horizontal="center" vertical="top" wrapText="1"/>
    </xf>
    <xf numFmtId="0" fontId="3" fillId="0" borderId="8" xfId="0" applyFont="1" applyFill="1" applyBorder="1" applyAlignment="1">
      <alignment horizontal="center" vertical="top" wrapText="1"/>
    </xf>
    <xf numFmtId="0" fontId="3" fillId="0" borderId="7" xfId="0" applyFont="1" applyFill="1" applyBorder="1" applyAlignment="1">
      <alignment horizontal="center" vertical="top" wrapText="1"/>
    </xf>
    <xf numFmtId="0" fontId="5" fillId="0" borderId="0" xfId="0" applyFont="1" applyFill="1"/>
    <xf numFmtId="0" fontId="4" fillId="0" borderId="0" xfId="0" applyFont="1" applyFill="1" applyAlignment="1">
      <alignment vertical="top" wrapText="1"/>
    </xf>
    <xf numFmtId="0" fontId="3" fillId="0" borderId="0" xfId="0" applyFont="1" applyFill="1" applyAlignment="1">
      <alignment horizontal="center" vertical="top"/>
    </xf>
    <xf numFmtId="0" fontId="4" fillId="0" borderId="2" xfId="0" applyFont="1" applyFill="1" applyBorder="1" applyAlignment="1">
      <alignment vertical="top" wrapText="1"/>
    </xf>
    <xf numFmtId="2" fontId="4" fillId="0" borderId="1" xfId="0" applyNumberFormat="1" applyFont="1" applyFill="1" applyBorder="1" applyAlignment="1">
      <alignment vertical="top" wrapText="1"/>
    </xf>
    <xf numFmtId="1" fontId="4" fillId="0" borderId="1" xfId="0" applyNumberFormat="1" applyFont="1" applyFill="1" applyBorder="1" applyAlignment="1">
      <alignment vertical="top" wrapText="1"/>
    </xf>
    <xf numFmtId="0" fontId="6" fillId="0" borderId="2" xfId="0" applyFont="1" applyFill="1" applyBorder="1" applyAlignment="1">
      <alignment vertical="top" wrapText="1"/>
    </xf>
    <xf numFmtId="2" fontId="4" fillId="0" borderId="11" xfId="0" applyNumberFormat="1" applyFont="1" applyFill="1" applyBorder="1" applyAlignment="1">
      <alignment vertical="top" wrapText="1"/>
    </xf>
    <xf numFmtId="0" fontId="8" fillId="0" borderId="0" xfId="0" applyFont="1" applyFill="1"/>
    <xf numFmtId="0" fontId="4" fillId="0" borderId="0" xfId="0" applyFont="1" applyFill="1" applyBorder="1" applyAlignment="1">
      <alignment vertical="top" wrapText="1"/>
    </xf>
    <xf numFmtId="0" fontId="8" fillId="0" borderId="0" xfId="0" applyFont="1" applyFill="1" applyAlignment="1">
      <alignment horizontal="center" vertical="top"/>
    </xf>
    <xf numFmtId="1" fontId="3" fillId="0" borderId="0" xfId="0" applyNumberFormat="1" applyFont="1" applyFill="1"/>
    <xf numFmtId="0" fontId="0" fillId="0" borderId="0" xfId="0" applyFill="1"/>
    <xf numFmtId="0" fontId="2" fillId="0" borderId="0" xfId="0" applyFont="1" applyFill="1" applyAlignment="1">
      <alignment horizontal="center" vertical="top"/>
    </xf>
    <xf numFmtId="0" fontId="2" fillId="0" borderId="0" xfId="0" applyFont="1" applyFill="1"/>
    <xf numFmtId="0" fontId="4" fillId="0" borderId="2" xfId="0" applyNumberFormat="1" applyFont="1" applyFill="1" applyBorder="1" applyAlignment="1">
      <alignment vertical="top" wrapText="1"/>
    </xf>
    <xf numFmtId="0" fontId="4" fillId="0" borderId="16" xfId="0" applyFont="1" applyFill="1" applyBorder="1" applyAlignment="1">
      <alignment vertical="top" wrapText="1"/>
    </xf>
    <xf numFmtId="0" fontId="4" fillId="0" borderId="17" xfId="0" applyFont="1" applyFill="1" applyBorder="1" applyAlignment="1">
      <alignment horizontal="center" vertical="top" wrapText="1"/>
    </xf>
    <xf numFmtId="0" fontId="3" fillId="0" borderId="0" xfId="0" applyFont="1" applyFill="1" applyBorder="1"/>
    <xf numFmtId="0" fontId="2" fillId="0" borderId="0" xfId="0" applyFont="1" applyFill="1" applyBorder="1"/>
    <xf numFmtId="0" fontId="4" fillId="0" borderId="1" xfId="0" applyFont="1" applyFill="1" applyBorder="1" applyAlignment="1">
      <alignment vertical="top" wrapText="1"/>
    </xf>
    <xf numFmtId="0" fontId="6" fillId="0" borderId="1" xfId="0" applyFont="1" applyFill="1" applyBorder="1" applyAlignment="1">
      <alignment vertical="top" wrapText="1"/>
    </xf>
    <xf numFmtId="0" fontId="4" fillId="0" borderId="10" xfId="0" applyFont="1" applyFill="1" applyBorder="1" applyAlignment="1">
      <alignment vertical="top" wrapText="1"/>
    </xf>
    <xf numFmtId="0" fontId="4" fillId="0" borderId="11" xfId="0" applyFont="1" applyFill="1" applyBorder="1" applyAlignment="1">
      <alignment vertical="top" wrapText="1"/>
    </xf>
    <xf numFmtId="0" fontId="4" fillId="0" borderId="11" xfId="0" applyFont="1" applyFill="1" applyBorder="1" applyAlignment="1">
      <alignment horizontal="center" vertical="top" wrapText="1"/>
    </xf>
    <xf numFmtId="0" fontId="4" fillId="0" borderId="4" xfId="0" applyFont="1" applyFill="1" applyBorder="1" applyAlignment="1">
      <alignment vertical="top" wrapText="1"/>
    </xf>
    <xf numFmtId="0" fontId="4" fillId="0" borderId="4" xfId="0" applyFont="1" applyFill="1" applyBorder="1" applyAlignment="1">
      <alignment horizontal="center" vertical="top" wrapText="1"/>
    </xf>
    <xf numFmtId="2" fontId="4" fillId="0" borderId="4" xfId="0" applyNumberFormat="1" applyFont="1" applyFill="1" applyBorder="1" applyAlignment="1">
      <alignment vertical="top" wrapText="1"/>
    </xf>
    <xf numFmtId="0" fontId="6" fillId="0" borderId="20" xfId="0" applyFont="1" applyFill="1" applyBorder="1" applyAlignment="1">
      <alignment vertical="top" wrapText="1"/>
    </xf>
    <xf numFmtId="0" fontId="3" fillId="0" borderId="13" xfId="0" applyFont="1" applyFill="1" applyBorder="1" applyAlignment="1">
      <alignment vertical="top" wrapText="1"/>
    </xf>
    <xf numFmtId="0" fontId="3" fillId="0" borderId="0" xfId="0" applyFont="1" applyFill="1" applyBorder="1" applyAlignment="1">
      <alignment vertical="top" wrapText="1"/>
    </xf>
    <xf numFmtId="0" fontId="9" fillId="2" borderId="11" xfId="0" applyFont="1" applyFill="1" applyBorder="1" applyAlignment="1">
      <alignment vertical="top" wrapText="1"/>
    </xf>
    <xf numFmtId="0" fontId="3" fillId="0" borderId="0" xfId="0" applyFont="1" applyFill="1" applyBorder="1" applyAlignment="1">
      <alignment wrapText="1"/>
    </xf>
    <xf numFmtId="0" fontId="4" fillId="0" borderId="2" xfId="0" applyNumberFormat="1" applyFont="1" applyFill="1" applyBorder="1" applyAlignment="1">
      <alignment horizontal="center" vertical="top" wrapText="1"/>
    </xf>
    <xf numFmtId="0" fontId="3" fillId="0" borderId="0" xfId="0" applyFont="1" applyFill="1" applyAlignment="1">
      <alignment horizontal="left" vertical="top" wrapText="1"/>
    </xf>
    <xf numFmtId="0" fontId="4" fillId="0" borderId="0" xfId="0" applyFont="1" applyFill="1" applyAlignment="1">
      <alignment horizontal="center" vertical="top" wrapText="1"/>
    </xf>
    <xf numFmtId="0" fontId="3" fillId="0" borderId="0" xfId="0" applyFont="1" applyFill="1" applyAlignment="1">
      <alignment vertical="top" wrapText="1"/>
    </xf>
    <xf numFmtId="1" fontId="4" fillId="0" borderId="0" xfId="0" applyNumberFormat="1" applyFont="1" applyFill="1" applyAlignment="1">
      <alignment vertical="top" wrapText="1"/>
    </xf>
    <xf numFmtId="0" fontId="3" fillId="0" borderId="0" xfId="0" applyFont="1" applyFill="1" applyAlignment="1">
      <alignment vertical="top"/>
    </xf>
    <xf numFmtId="2" fontId="3" fillId="0" borderId="0" xfId="0" applyNumberFormat="1" applyFont="1" applyFill="1" applyAlignment="1">
      <alignment vertical="top"/>
    </xf>
    <xf numFmtId="0" fontId="6" fillId="0" borderId="19" xfId="0" applyFont="1" applyFill="1" applyBorder="1" applyAlignment="1">
      <alignment vertical="top" wrapText="1"/>
    </xf>
    <xf numFmtId="0" fontId="6" fillId="0" borderId="0" xfId="0" applyFont="1" applyFill="1" applyAlignment="1">
      <alignment vertical="top"/>
    </xf>
    <xf numFmtId="1" fontId="6" fillId="0" borderId="0" xfId="0" applyNumberFormat="1" applyFont="1" applyFill="1" applyAlignment="1">
      <alignment vertical="top"/>
    </xf>
    <xf numFmtId="0" fontId="9" fillId="0" borderId="0" xfId="0" applyFont="1" applyFill="1" applyAlignment="1">
      <alignment vertical="top"/>
    </xf>
    <xf numFmtId="0" fontId="9" fillId="2" borderId="10" xfId="0" applyFont="1" applyFill="1" applyBorder="1" applyAlignment="1">
      <alignment vertical="top" wrapText="1"/>
    </xf>
    <xf numFmtId="0" fontId="6" fillId="0" borderId="0" xfId="0" applyFont="1" applyFill="1" applyBorder="1" applyAlignment="1">
      <alignment vertical="top" wrapText="1"/>
    </xf>
    <xf numFmtId="0" fontId="4" fillId="0" borderId="0" xfId="0" applyFont="1" applyFill="1" applyBorder="1" applyAlignment="1">
      <alignment vertical="top"/>
    </xf>
    <xf numFmtId="1" fontId="4" fillId="0" borderId="0" xfId="0" applyNumberFormat="1" applyFont="1" applyFill="1" applyAlignment="1">
      <alignment vertical="top"/>
    </xf>
    <xf numFmtId="0" fontId="10" fillId="0" borderId="0" xfId="0" applyFont="1" applyFill="1"/>
    <xf numFmtId="0" fontId="0" fillId="0" borderId="0" xfId="0" applyFont="1" applyFill="1"/>
    <xf numFmtId="0" fontId="3" fillId="2" borderId="23" xfId="0" applyFont="1" applyFill="1" applyBorder="1" applyAlignment="1">
      <alignment horizontal="center" vertical="top" wrapText="1"/>
    </xf>
    <xf numFmtId="0" fontId="3" fillId="2" borderId="24" xfId="0" applyFont="1" applyFill="1" applyBorder="1" applyAlignment="1">
      <alignment horizontal="center" vertical="top" wrapText="1"/>
    </xf>
    <xf numFmtId="2" fontId="3" fillId="0" borderId="0" xfId="0" applyNumberFormat="1" applyFont="1" applyFill="1" applyBorder="1" applyAlignment="1">
      <alignment vertical="top" wrapText="1"/>
    </xf>
    <xf numFmtId="1" fontId="3" fillId="0" borderId="0" xfId="0" applyNumberFormat="1" applyFont="1" applyFill="1" applyBorder="1" applyAlignment="1">
      <alignment vertical="top"/>
    </xf>
    <xf numFmtId="0" fontId="6" fillId="0" borderId="10" xfId="0" applyFont="1" applyFill="1" applyBorder="1" applyAlignment="1">
      <alignment vertical="top" wrapText="1"/>
    </xf>
    <xf numFmtId="0" fontId="6" fillId="0" borderId="11" xfId="0" applyFont="1" applyFill="1" applyBorder="1" applyAlignment="1">
      <alignment vertical="top" wrapText="1"/>
    </xf>
    <xf numFmtId="0" fontId="6" fillId="0" borderId="20" xfId="0" applyFont="1" applyFill="1" applyBorder="1" applyAlignment="1">
      <alignment horizontal="center" vertical="top" wrapText="1"/>
    </xf>
    <xf numFmtId="0" fontId="11" fillId="0" borderId="0" xfId="0" applyFont="1" applyFill="1"/>
    <xf numFmtId="0" fontId="12" fillId="0" borderId="0" xfId="0" applyFont="1" applyFill="1"/>
    <xf numFmtId="0" fontId="6" fillId="0" borderId="1" xfId="0" applyFont="1" applyFill="1" applyBorder="1" applyAlignment="1">
      <alignment horizontal="center" vertical="top" wrapText="1"/>
    </xf>
    <xf numFmtId="0" fontId="13" fillId="0" borderId="0" xfId="0" applyFont="1" applyFill="1"/>
    <xf numFmtId="0" fontId="14" fillId="0" borderId="0" xfId="0" applyFont="1" applyFill="1"/>
    <xf numFmtId="0" fontId="6" fillId="2" borderId="11" xfId="0" applyFont="1" applyFill="1" applyBorder="1" applyAlignment="1">
      <alignment horizontal="center" vertical="top" wrapText="1"/>
    </xf>
    <xf numFmtId="0" fontId="6" fillId="0" borderId="0" xfId="0" applyFont="1" applyFill="1" applyBorder="1" applyAlignment="1">
      <alignment wrapText="1"/>
    </xf>
    <xf numFmtId="0" fontId="6" fillId="0" borderId="0" xfId="0" applyFont="1" applyFill="1" applyBorder="1"/>
    <xf numFmtId="0" fontId="12" fillId="0" borderId="0" xfId="0" applyFont="1" applyFill="1" applyBorder="1"/>
    <xf numFmtId="165" fontId="4" fillId="0" borderId="1" xfId="1" applyNumberFormat="1" applyFont="1" applyFill="1" applyBorder="1" applyAlignment="1">
      <alignment vertical="top"/>
    </xf>
    <xf numFmtId="165" fontId="4" fillId="0" borderId="3" xfId="1" applyNumberFormat="1" applyFont="1" applyFill="1" applyBorder="1" applyAlignment="1">
      <alignment vertical="top"/>
    </xf>
    <xf numFmtId="165" fontId="6" fillId="0" borderId="21" xfId="1" applyNumberFormat="1" applyFont="1" applyFill="1" applyBorder="1" applyAlignment="1">
      <alignment vertical="top" wrapText="1"/>
    </xf>
    <xf numFmtId="165" fontId="6" fillId="0" borderId="3" xfId="1" applyNumberFormat="1" applyFont="1" applyFill="1" applyBorder="1" applyAlignment="1">
      <alignment vertical="top" wrapText="1"/>
    </xf>
    <xf numFmtId="165" fontId="6" fillId="0" borderId="11" xfId="1" applyNumberFormat="1" applyFont="1" applyFill="1" applyBorder="1" applyAlignment="1">
      <alignment vertical="top" wrapText="1"/>
    </xf>
    <xf numFmtId="165" fontId="6" fillId="0" borderId="12" xfId="1" applyNumberFormat="1" applyFont="1" applyFill="1" applyBorder="1" applyAlignment="1">
      <alignment vertical="top" wrapText="1"/>
    </xf>
    <xf numFmtId="165" fontId="9" fillId="2" borderId="11" xfId="1" applyNumberFormat="1" applyFont="1" applyFill="1" applyBorder="1" applyAlignment="1">
      <alignment vertical="top" wrapText="1"/>
    </xf>
    <xf numFmtId="165" fontId="9" fillId="2" borderId="12" xfId="1" applyNumberFormat="1" applyFont="1" applyFill="1" applyBorder="1" applyAlignment="1">
      <alignment vertical="top" wrapText="1"/>
    </xf>
    <xf numFmtId="165" fontId="4" fillId="0" borderId="3" xfId="1" applyNumberFormat="1" applyFont="1" applyFill="1" applyBorder="1" applyAlignment="1">
      <alignment vertical="top" wrapText="1"/>
    </xf>
    <xf numFmtId="165" fontId="4" fillId="0" borderId="12" xfId="1" applyNumberFormat="1" applyFont="1" applyFill="1" applyBorder="1" applyAlignment="1">
      <alignment vertical="top" wrapText="1"/>
    </xf>
    <xf numFmtId="165" fontId="3" fillId="0" borderId="14" xfId="1" applyNumberFormat="1" applyFont="1" applyFill="1" applyBorder="1" applyAlignment="1">
      <alignment vertical="top"/>
    </xf>
    <xf numFmtId="165" fontId="3" fillId="0" borderId="15" xfId="1" applyNumberFormat="1" applyFont="1" applyFill="1" applyBorder="1" applyAlignment="1">
      <alignment vertical="top"/>
    </xf>
    <xf numFmtId="0" fontId="4" fillId="0" borderId="3" xfId="0" applyFont="1" applyFill="1" applyBorder="1" applyAlignment="1">
      <alignment horizontal="center" vertical="top" wrapText="1"/>
    </xf>
    <xf numFmtId="0" fontId="6" fillId="0" borderId="0" xfId="0" applyFont="1" applyFill="1" applyAlignment="1">
      <alignment vertical="top" wrapText="1"/>
    </xf>
    <xf numFmtId="2" fontId="4" fillId="0" borderId="17" xfId="0" applyNumberFormat="1" applyFont="1" applyFill="1" applyBorder="1" applyAlignment="1">
      <alignment vertical="top" wrapText="1"/>
    </xf>
    <xf numFmtId="165" fontId="3" fillId="0" borderId="18" xfId="1" applyNumberFormat="1" applyFont="1" applyFill="1" applyBorder="1" applyAlignment="1">
      <alignment vertical="top" wrapText="1"/>
    </xf>
    <xf numFmtId="0" fontId="4" fillId="0" borderId="0" xfId="0" applyFont="1" applyFill="1" applyAlignment="1">
      <alignment wrapText="1"/>
    </xf>
    <xf numFmtId="0" fontId="4" fillId="0" borderId="1" xfId="0" applyFont="1" applyFill="1" applyBorder="1" applyAlignment="1">
      <alignment horizontal="left" vertical="top" wrapText="1"/>
    </xf>
    <xf numFmtId="0" fontId="15" fillId="0" borderId="0" xfId="0" applyFont="1" applyFill="1" applyAlignment="1">
      <alignment wrapText="1"/>
    </xf>
    <xf numFmtId="0" fontId="4" fillId="0" borderId="9" xfId="0" applyFont="1" applyFill="1" applyBorder="1" applyAlignment="1">
      <alignment vertical="top" wrapText="1"/>
    </xf>
    <xf numFmtId="0" fontId="4" fillId="0" borderId="1" xfId="0" applyNumberFormat="1" applyFont="1" applyFill="1" applyBorder="1" applyAlignment="1">
      <alignment horizontal="center" vertical="top" wrapText="1"/>
    </xf>
    <xf numFmtId="0" fontId="3" fillId="2" borderId="13" xfId="0" applyFont="1" applyFill="1" applyBorder="1" applyAlignment="1">
      <alignment vertical="top" wrapText="1"/>
    </xf>
    <xf numFmtId="1" fontId="4" fillId="2" borderId="14" xfId="0" applyNumberFormat="1" applyFont="1" applyFill="1" applyBorder="1" applyAlignment="1">
      <alignment vertical="top" wrapText="1"/>
    </xf>
    <xf numFmtId="1" fontId="4" fillId="2" borderId="14" xfId="0" applyNumberFormat="1" applyFont="1" applyFill="1" applyBorder="1" applyAlignment="1">
      <alignment horizontal="center" vertical="top" wrapText="1"/>
    </xf>
    <xf numFmtId="2" fontId="3" fillId="2" borderId="14" xfId="0" applyNumberFormat="1" applyFont="1" applyFill="1" applyBorder="1" applyAlignment="1">
      <alignment vertical="top" wrapText="1"/>
    </xf>
    <xf numFmtId="165" fontId="3" fillId="2" borderId="15" xfId="1" applyNumberFormat="1" applyFont="1" applyFill="1" applyBorder="1" applyAlignment="1">
      <alignment vertical="top" wrapText="1"/>
    </xf>
    <xf numFmtId="0" fontId="4" fillId="0" borderId="10" xfId="0" applyNumberFormat="1" applyFont="1" applyFill="1" applyBorder="1" applyAlignment="1">
      <alignment vertical="top" wrapText="1"/>
    </xf>
    <xf numFmtId="165" fontId="4" fillId="0" borderId="11" xfId="1" applyNumberFormat="1" applyFont="1" applyFill="1" applyBorder="1" applyAlignment="1">
      <alignment vertical="top"/>
    </xf>
    <xf numFmtId="165" fontId="4" fillId="0" borderId="12" xfId="1" applyNumberFormat="1" applyFont="1" applyFill="1" applyBorder="1" applyAlignment="1">
      <alignment vertical="top"/>
    </xf>
    <xf numFmtId="0" fontId="6" fillId="0" borderId="25" xfId="0" applyFont="1" applyFill="1" applyBorder="1" applyAlignment="1">
      <alignment vertical="top" wrapText="1"/>
    </xf>
    <xf numFmtId="165" fontId="6" fillId="0" borderId="26" xfId="1" applyNumberFormat="1" applyFont="1" applyFill="1" applyBorder="1" applyAlignment="1">
      <alignment vertical="top"/>
    </xf>
    <xf numFmtId="165" fontId="6" fillId="0" borderId="27" xfId="1" applyNumberFormat="1" applyFont="1" applyFill="1" applyBorder="1" applyAlignment="1">
      <alignment vertical="top"/>
    </xf>
    <xf numFmtId="166" fontId="9" fillId="0" borderId="0" xfId="1" applyNumberFormat="1" applyFont="1" applyFill="1" applyAlignment="1">
      <alignment vertical="top" wrapText="1"/>
    </xf>
    <xf numFmtId="0" fontId="9" fillId="2" borderId="0" xfId="0" applyFont="1" applyFill="1" applyAlignment="1">
      <alignment vertical="top" wrapText="1"/>
    </xf>
    <xf numFmtId="0" fontId="12" fillId="2" borderId="0" xfId="0" applyFont="1" applyFill="1" applyAlignment="1"/>
    <xf numFmtId="0" fontId="6" fillId="2" borderId="0" xfId="0" applyFont="1" applyFill="1" applyAlignment="1">
      <alignment vertical="top" wrapText="1"/>
    </xf>
    <xf numFmtId="166" fontId="9" fillId="2" borderId="0" xfId="1" applyNumberFormat="1" applyFont="1" applyFill="1" applyAlignment="1">
      <alignment vertical="top" wrapText="1"/>
    </xf>
    <xf numFmtId="0" fontId="4" fillId="0" borderId="1" xfId="0" applyFont="1" applyFill="1" applyBorder="1" applyAlignment="1">
      <alignment horizontal="center" vertical="top" wrapText="1"/>
    </xf>
    <xf numFmtId="165" fontId="3" fillId="0" borderId="0" xfId="1" applyNumberFormat="1" applyFont="1" applyFill="1" applyAlignment="1">
      <alignment horizontal="right" vertical="top" wrapText="1"/>
    </xf>
    <xf numFmtId="165" fontId="4" fillId="0" borderId="3" xfId="1" applyNumberFormat="1" applyFont="1" applyFill="1" applyBorder="1" applyAlignment="1">
      <alignment horizontal="left" vertical="top" wrapText="1"/>
    </xf>
    <xf numFmtId="165" fontId="4" fillId="0" borderId="5" xfId="1" applyNumberFormat="1" applyFont="1" applyFill="1" applyBorder="1" applyAlignment="1">
      <alignment vertical="top" wrapText="1"/>
    </xf>
    <xf numFmtId="165" fontId="6" fillId="0" borderId="20" xfId="1" applyNumberFormat="1" applyFont="1" applyFill="1" applyBorder="1" applyAlignment="1">
      <alignment vertical="top" wrapText="1"/>
    </xf>
    <xf numFmtId="165" fontId="6" fillId="0" borderId="1" xfId="1" applyNumberFormat="1" applyFont="1" applyFill="1" applyBorder="1" applyAlignment="1">
      <alignment vertical="top" wrapText="1"/>
    </xf>
    <xf numFmtId="0" fontId="7" fillId="2" borderId="6" xfId="0" applyFont="1" applyFill="1" applyBorder="1" applyAlignment="1">
      <alignment vertical="top" wrapText="1"/>
    </xf>
    <xf numFmtId="0" fontId="4" fillId="2" borderId="7" xfId="0" applyFont="1" applyFill="1" applyBorder="1" applyAlignment="1">
      <alignment vertical="top" wrapText="1"/>
    </xf>
    <xf numFmtId="2" fontId="3" fillId="2" borderId="7" xfId="0" applyNumberFormat="1" applyFont="1" applyFill="1" applyBorder="1" applyAlignment="1">
      <alignment vertical="top" wrapText="1"/>
    </xf>
    <xf numFmtId="165" fontId="3" fillId="2" borderId="8" xfId="1" applyNumberFormat="1" applyFont="1" applyFill="1" applyBorder="1" applyAlignment="1">
      <alignment vertical="top" wrapText="1"/>
    </xf>
    <xf numFmtId="0" fontId="9" fillId="0" borderId="0" xfId="0" applyFont="1" applyFill="1" applyAlignment="1">
      <alignment vertical="top" wrapText="1"/>
    </xf>
    <xf numFmtId="0" fontId="12" fillId="0" borderId="0" xfId="0" applyFont="1" applyAlignment="1"/>
    <xf numFmtId="0" fontId="0" fillId="0" borderId="0" xfId="0" applyAlignment="1"/>
    <xf numFmtId="0" fontId="4" fillId="0" borderId="1" xfId="0" applyNumberFormat="1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/>
    </xf>
    <xf numFmtId="0" fontId="3" fillId="0" borderId="6" xfId="0" applyNumberFormat="1" applyFont="1" applyFill="1" applyBorder="1" applyAlignment="1">
      <alignment horizontal="center" vertical="top" wrapText="1"/>
    </xf>
    <xf numFmtId="0" fontId="4" fillId="0" borderId="7" xfId="0" applyFont="1" applyFill="1" applyBorder="1" applyAlignment="1">
      <alignment horizontal="center" vertical="top" wrapText="1"/>
    </xf>
    <xf numFmtId="0" fontId="4" fillId="0" borderId="8" xfId="0" applyFont="1" applyFill="1" applyBorder="1" applyAlignment="1">
      <alignment horizontal="center" vertical="top" wrapText="1"/>
    </xf>
    <xf numFmtId="0" fontId="3" fillId="2" borderId="22" xfId="0" applyFont="1" applyFill="1" applyBorder="1" applyAlignment="1">
      <alignment horizontal="center" vertical="top" wrapText="1"/>
    </xf>
    <xf numFmtId="0" fontId="2" fillId="0" borderId="23" xfId="0" applyFont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0" fontId="0" fillId="0" borderId="3" xfId="0" applyFill="1" applyBorder="1" applyAlignment="1">
      <alignment horizontal="center"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2"/>
  <sheetViews>
    <sheetView tabSelected="1" topLeftCell="A28" zoomScale="75" zoomScaleNormal="75" workbookViewId="0">
      <selection activeCell="F40" sqref="F40:F45"/>
    </sheetView>
  </sheetViews>
  <sheetFormatPr defaultRowHeight="15.75" x14ac:dyDescent="0.25"/>
  <cols>
    <col min="1" max="1" width="79.140625" style="9" customWidth="1"/>
    <col min="2" max="2" width="14.28515625" style="9" customWidth="1"/>
    <col min="3" max="3" width="13.5703125" style="9" customWidth="1"/>
    <col min="4" max="4" width="14" style="9" customWidth="1"/>
    <col min="5" max="5" width="14.42578125" style="9" customWidth="1"/>
    <col min="6" max="6" width="9.85546875" style="4" bestFit="1" customWidth="1"/>
    <col min="7" max="7" width="9.140625" style="2"/>
  </cols>
  <sheetData>
    <row r="1" spans="1:7" s="20" customFormat="1" ht="31.5" x14ac:dyDescent="0.25">
      <c r="A1" s="42" t="s">
        <v>12</v>
      </c>
      <c r="B1" s="9"/>
      <c r="C1" s="9" t="s">
        <v>37</v>
      </c>
      <c r="D1" s="43" t="s">
        <v>24</v>
      </c>
      <c r="E1" s="43">
        <v>12</v>
      </c>
      <c r="F1" s="4"/>
      <c r="G1" s="8"/>
    </row>
    <row r="2" spans="1:7" s="20" customFormat="1" ht="15.75" customHeight="1" x14ac:dyDescent="0.25">
      <c r="A2" s="44" t="s">
        <v>16</v>
      </c>
      <c r="B2" s="9"/>
      <c r="C2" s="9"/>
      <c r="D2" s="9"/>
      <c r="E2" s="9"/>
      <c r="F2" s="4"/>
      <c r="G2" s="8"/>
    </row>
    <row r="3" spans="1:7" s="20" customFormat="1" x14ac:dyDescent="0.25">
      <c r="A3" s="9" t="s">
        <v>26</v>
      </c>
      <c r="B3" s="9">
        <v>9308.2000000000007</v>
      </c>
      <c r="C3" s="9"/>
      <c r="D3" s="9"/>
      <c r="E3" s="45"/>
      <c r="F3" s="4"/>
      <c r="G3" s="8"/>
    </row>
    <row r="4" spans="1:7" s="20" customFormat="1" x14ac:dyDescent="0.25">
      <c r="A4" s="9" t="s">
        <v>0</v>
      </c>
      <c r="B4" s="9">
        <v>19.510000000000002</v>
      </c>
      <c r="C4" s="9">
        <v>17.61</v>
      </c>
      <c r="D4" s="9"/>
      <c r="E4" s="9"/>
      <c r="F4" s="4"/>
      <c r="G4" s="8"/>
    </row>
    <row r="5" spans="1:7" s="20" customFormat="1" x14ac:dyDescent="0.25">
      <c r="A5" s="9" t="s">
        <v>23</v>
      </c>
      <c r="B5" s="112">
        <v>2108862.0499999998</v>
      </c>
      <c r="C5" s="45"/>
      <c r="D5" s="45"/>
      <c r="E5" s="9"/>
      <c r="F5" s="45"/>
      <c r="G5" s="9"/>
    </row>
    <row r="6" spans="1:7" s="20" customFormat="1" ht="16.5" thickBot="1" x14ac:dyDescent="0.3">
      <c r="A6" s="9" t="s">
        <v>1</v>
      </c>
      <c r="B6" s="9">
        <v>100</v>
      </c>
      <c r="C6" s="9"/>
      <c r="D6" s="9"/>
      <c r="E6" s="9"/>
      <c r="F6" s="45"/>
      <c r="G6" s="8"/>
    </row>
    <row r="7" spans="1:7" s="21" customFormat="1" ht="63" x14ac:dyDescent="0.25">
      <c r="A7" s="5" t="s">
        <v>2</v>
      </c>
      <c r="B7" s="7" t="s">
        <v>13</v>
      </c>
      <c r="C7" s="7" t="s">
        <v>20</v>
      </c>
      <c r="D7" s="7" t="s">
        <v>22</v>
      </c>
      <c r="E7" s="6" t="s">
        <v>21</v>
      </c>
      <c r="F7" s="10"/>
      <c r="G7" s="18"/>
    </row>
    <row r="8" spans="1:7" s="20" customFormat="1" ht="15.75" customHeight="1" x14ac:dyDescent="0.25">
      <c r="A8" s="11" t="s">
        <v>3</v>
      </c>
      <c r="B8" s="28" t="s">
        <v>14</v>
      </c>
      <c r="C8" s="111" t="s">
        <v>25</v>
      </c>
      <c r="D8" s="12">
        <v>0.92</v>
      </c>
      <c r="E8" s="82">
        <f>D8*B3*E1</f>
        <v>102762.52800000002</v>
      </c>
      <c r="F8" s="4"/>
      <c r="G8" s="8"/>
    </row>
    <row r="9" spans="1:7" s="20" customFormat="1" ht="47.25" x14ac:dyDescent="0.25">
      <c r="A9" s="11" t="s">
        <v>4</v>
      </c>
      <c r="B9" s="28" t="s">
        <v>14</v>
      </c>
      <c r="C9" s="111" t="s">
        <v>25</v>
      </c>
      <c r="D9" s="12">
        <f>4.8+D10+D11+D12+D13</f>
        <v>6.2379256999204991</v>
      </c>
      <c r="E9" s="82">
        <f>D9*E1*B3</f>
        <v>696766.32</v>
      </c>
      <c r="F9" s="4"/>
      <c r="G9" s="8"/>
    </row>
    <row r="10" spans="1:7" s="20" customFormat="1" ht="15.75" customHeight="1" x14ac:dyDescent="0.25">
      <c r="A10" s="14" t="s">
        <v>5</v>
      </c>
      <c r="B10" s="28"/>
      <c r="C10" s="111" t="s">
        <v>25</v>
      </c>
      <c r="D10" s="12">
        <f>E10/E1/B3</f>
        <v>5.2641756730624607E-2</v>
      </c>
      <c r="E10" s="82">
        <v>5880</v>
      </c>
      <c r="F10" s="4"/>
      <c r="G10" s="8"/>
    </row>
    <row r="11" spans="1:7" s="20" customFormat="1" ht="15.75" customHeight="1" x14ac:dyDescent="0.25">
      <c r="A11" s="14" t="s">
        <v>6</v>
      </c>
      <c r="B11" s="28"/>
      <c r="C11" s="111" t="s">
        <v>25</v>
      </c>
      <c r="D11" s="12">
        <f>E11/E1/B3</f>
        <v>3.9785708658315599E-2</v>
      </c>
      <c r="E11" s="82">
        <v>4444</v>
      </c>
      <c r="F11" s="4"/>
      <c r="G11" s="8"/>
    </row>
    <row r="12" spans="1:7" s="20" customFormat="1" ht="15.75" customHeight="1" x14ac:dyDescent="0.25">
      <c r="A12" s="14" t="s">
        <v>46</v>
      </c>
      <c r="B12" s="28"/>
      <c r="C12" s="111" t="s">
        <v>30</v>
      </c>
      <c r="D12" s="12">
        <f>E12/E1/B3</f>
        <v>7.0824649234008719E-2</v>
      </c>
      <c r="E12" s="113">
        <v>7911</v>
      </c>
      <c r="F12" s="4"/>
      <c r="G12" s="3"/>
    </row>
    <row r="13" spans="1:7" s="20" customFormat="1" ht="15.75" customHeight="1" x14ac:dyDescent="0.25">
      <c r="A13" s="14" t="s">
        <v>7</v>
      </c>
      <c r="B13" s="28"/>
      <c r="C13" s="111" t="s">
        <v>25</v>
      </c>
      <c r="D13" s="12">
        <f>E13/B3/E1</f>
        <v>1.274673585297551</v>
      </c>
      <c r="E13" s="82">
        <v>142379</v>
      </c>
      <c r="F13" s="4"/>
      <c r="G13" s="8"/>
    </row>
    <row r="14" spans="1:7" s="20" customFormat="1" ht="47.25" x14ac:dyDescent="0.25">
      <c r="A14" s="11" t="s">
        <v>8</v>
      </c>
      <c r="B14" s="28" t="s">
        <v>14</v>
      </c>
      <c r="C14" s="111" t="s">
        <v>25</v>
      </c>
      <c r="D14" s="12">
        <f>E14/E1/B3</f>
        <v>4.8212866075073588</v>
      </c>
      <c r="E14" s="82">
        <f>15475*2.9*E1</f>
        <v>538530</v>
      </c>
      <c r="F14" s="4"/>
      <c r="G14" s="8"/>
    </row>
    <row r="15" spans="1:7" s="20" customFormat="1" x14ac:dyDescent="0.25">
      <c r="A15" s="11" t="s">
        <v>9</v>
      </c>
      <c r="B15" s="91" t="s">
        <v>40</v>
      </c>
      <c r="C15" s="111" t="s">
        <v>25</v>
      </c>
      <c r="D15" s="12">
        <f>E15/E1/B3</f>
        <v>1.3953915185893442</v>
      </c>
      <c r="E15" s="82">
        <v>155863</v>
      </c>
      <c r="F15" s="4"/>
      <c r="G15" s="8"/>
    </row>
    <row r="16" spans="1:7" s="20" customFormat="1" ht="15.75" customHeight="1" x14ac:dyDescent="0.25">
      <c r="A16" s="11" t="s">
        <v>27</v>
      </c>
      <c r="B16" s="91" t="s">
        <v>40</v>
      </c>
      <c r="C16" s="111" t="s">
        <v>25</v>
      </c>
      <c r="D16" s="12">
        <v>0.43</v>
      </c>
      <c r="E16" s="82">
        <f>D16*E1*B3</f>
        <v>48030.312000000005</v>
      </c>
      <c r="F16" s="4"/>
      <c r="G16" s="8"/>
    </row>
    <row r="17" spans="1:10" s="20" customFormat="1" ht="31.5" x14ac:dyDescent="0.25">
      <c r="A17" s="30" t="s">
        <v>57</v>
      </c>
      <c r="B17" s="31" t="s">
        <v>14</v>
      </c>
      <c r="C17" s="32" t="s">
        <v>25</v>
      </c>
      <c r="D17" s="15">
        <v>0.49</v>
      </c>
      <c r="E17" s="83">
        <f>D17*E1*B3</f>
        <v>54732.216</v>
      </c>
      <c r="F17" s="4"/>
      <c r="G17" s="8"/>
    </row>
    <row r="18" spans="1:10" s="20" customFormat="1" ht="17.25" thickBot="1" x14ac:dyDescent="0.3">
      <c r="A18" s="30" t="s">
        <v>41</v>
      </c>
      <c r="B18" s="31" t="s">
        <v>14</v>
      </c>
      <c r="C18" s="32" t="s">
        <v>25</v>
      </c>
      <c r="D18" s="15">
        <v>0.18</v>
      </c>
      <c r="E18" s="83">
        <f>D18*E1*B3</f>
        <v>20105.712000000003</v>
      </c>
      <c r="F18" s="9"/>
      <c r="G18" s="90"/>
      <c r="H18" s="92"/>
      <c r="I18" s="92"/>
      <c r="J18" s="92"/>
    </row>
    <row r="19" spans="1:10" s="20" customFormat="1" x14ac:dyDescent="0.25">
      <c r="A19" s="117" t="s">
        <v>42</v>
      </c>
      <c r="B19" s="118"/>
      <c r="C19" s="118"/>
      <c r="D19" s="119">
        <f>E19/E1/B3</f>
        <v>4.0634652779269889</v>
      </c>
      <c r="E19" s="120">
        <f>E20+E21+E22+E23+E24+E25+E26+E27</f>
        <v>453882.57</v>
      </c>
      <c r="F19" s="4"/>
      <c r="G19" s="8"/>
    </row>
    <row r="20" spans="1:10" s="22" customFormat="1" ht="15.75" customHeight="1" x14ac:dyDescent="0.25">
      <c r="A20" s="11" t="s">
        <v>44</v>
      </c>
      <c r="B20" s="28" t="s">
        <v>45</v>
      </c>
      <c r="C20" s="111" t="s">
        <v>25</v>
      </c>
      <c r="D20" s="13"/>
      <c r="E20" s="82">
        <v>118755.83</v>
      </c>
      <c r="F20" s="46"/>
      <c r="G20" s="16"/>
    </row>
    <row r="21" spans="1:10" s="57" customFormat="1" ht="15.75" customHeight="1" x14ac:dyDescent="0.25">
      <c r="A21" s="11" t="s">
        <v>56</v>
      </c>
      <c r="B21" s="28" t="s">
        <v>43</v>
      </c>
      <c r="C21" s="111" t="s">
        <v>25</v>
      </c>
      <c r="D21" s="13"/>
      <c r="E21" s="82">
        <v>826.41</v>
      </c>
      <c r="F21" s="4"/>
      <c r="G21" s="8"/>
    </row>
    <row r="22" spans="1:10" s="57" customFormat="1" ht="15.75" customHeight="1" x14ac:dyDescent="0.25">
      <c r="A22" s="11" t="s">
        <v>47</v>
      </c>
      <c r="B22" s="28" t="s">
        <v>48</v>
      </c>
      <c r="C22" s="111" t="s">
        <v>25</v>
      </c>
      <c r="D22" s="13"/>
      <c r="E22" s="82">
        <v>11533.12</v>
      </c>
      <c r="F22" s="4"/>
      <c r="G22" s="8"/>
    </row>
    <row r="23" spans="1:10" s="57" customFormat="1" ht="15.75" customHeight="1" x14ac:dyDescent="0.25">
      <c r="A23" s="11" t="s">
        <v>55</v>
      </c>
      <c r="B23" s="28" t="s">
        <v>17</v>
      </c>
      <c r="C23" s="111" t="s">
        <v>25</v>
      </c>
      <c r="D23" s="13"/>
      <c r="E23" s="82">
        <v>13068.6</v>
      </c>
      <c r="F23" s="4"/>
      <c r="G23" s="8"/>
    </row>
    <row r="24" spans="1:10" s="57" customFormat="1" ht="15.75" customHeight="1" x14ac:dyDescent="0.25">
      <c r="A24" s="11" t="s">
        <v>49</v>
      </c>
      <c r="B24" s="28" t="s">
        <v>50</v>
      </c>
      <c r="C24" s="111" t="s">
        <v>25</v>
      </c>
      <c r="D24" s="13"/>
      <c r="E24" s="82">
        <v>140654.01999999999</v>
      </c>
      <c r="F24" s="4"/>
      <c r="G24" s="8"/>
    </row>
    <row r="25" spans="1:10" s="22" customFormat="1" ht="15.75" customHeight="1" x14ac:dyDescent="0.25">
      <c r="A25" s="11" t="s">
        <v>53</v>
      </c>
      <c r="B25" s="28" t="s">
        <v>54</v>
      </c>
      <c r="C25" s="111" t="s">
        <v>25</v>
      </c>
      <c r="D25" s="13"/>
      <c r="E25" s="82">
        <f>2033.45+1459.17+1078.59+10026.65</f>
        <v>14597.86</v>
      </c>
      <c r="F25" s="46"/>
      <c r="G25" s="16"/>
    </row>
    <row r="26" spans="1:10" s="57" customFormat="1" ht="15.75" customHeight="1" x14ac:dyDescent="0.25">
      <c r="A26" s="11" t="s">
        <v>51</v>
      </c>
      <c r="B26" s="28" t="s">
        <v>19</v>
      </c>
      <c r="C26" s="111" t="s">
        <v>25</v>
      </c>
      <c r="D26" s="12"/>
      <c r="E26" s="82">
        <v>148937.51999999999</v>
      </c>
      <c r="F26" s="4"/>
      <c r="G26" s="8"/>
    </row>
    <row r="27" spans="1:10" s="57" customFormat="1" ht="15.75" customHeight="1" thickBot="1" x14ac:dyDescent="0.3">
      <c r="A27" s="93" t="s">
        <v>52</v>
      </c>
      <c r="B27" s="33" t="s">
        <v>19</v>
      </c>
      <c r="C27" s="34" t="s">
        <v>25</v>
      </c>
      <c r="D27" s="35"/>
      <c r="E27" s="114">
        <v>5509.21</v>
      </c>
      <c r="F27" s="4"/>
      <c r="G27" s="8"/>
    </row>
    <row r="28" spans="1:10" s="27" customFormat="1" ht="15.75" customHeight="1" thickBot="1" x14ac:dyDescent="0.3">
      <c r="A28" s="24" t="s">
        <v>58</v>
      </c>
      <c r="B28" s="25"/>
      <c r="C28" s="25" t="s">
        <v>25</v>
      </c>
      <c r="D28" s="88">
        <f>E28/B3/E1</f>
        <v>1.1846991541508203</v>
      </c>
      <c r="E28" s="89">
        <f>D46+D47</f>
        <v>132329</v>
      </c>
      <c r="F28" s="38"/>
      <c r="G28" s="40"/>
      <c r="H28" s="26"/>
      <c r="I28" s="26"/>
      <c r="J28" s="26"/>
    </row>
    <row r="29" spans="1:10" s="20" customFormat="1" ht="16.5" thickBot="1" x14ac:dyDescent="0.3">
      <c r="A29" s="95" t="s">
        <v>10</v>
      </c>
      <c r="B29" s="96"/>
      <c r="C29" s="97" t="str">
        <f>C28</f>
        <v>руб</v>
      </c>
      <c r="D29" s="98">
        <f>D8+D9+D14+D15+D16+D17+D19+D28+D18</f>
        <v>19.722768258095009</v>
      </c>
      <c r="E29" s="99">
        <f>E8+E9+E14+E15+E16+E17+E19+E28+E18</f>
        <v>2203001.6579999998</v>
      </c>
      <c r="F29" s="47"/>
      <c r="G29" s="19"/>
    </row>
    <row r="30" spans="1:10" s="27" customFormat="1" ht="16.5" thickBot="1" x14ac:dyDescent="0.3">
      <c r="A30" s="129" t="s">
        <v>31</v>
      </c>
      <c r="B30" s="130"/>
      <c r="C30" s="130"/>
      <c r="D30" s="58" t="s">
        <v>33</v>
      </c>
      <c r="E30" s="59" t="s">
        <v>34</v>
      </c>
      <c r="F30" s="60"/>
      <c r="G30" s="38"/>
      <c r="H30" s="61"/>
      <c r="I30" s="26"/>
      <c r="J30" s="26"/>
    </row>
    <row r="31" spans="1:10" s="66" customFormat="1" ht="15.75" customHeight="1" x14ac:dyDescent="0.25">
      <c r="A31" s="48" t="s">
        <v>38</v>
      </c>
      <c r="B31" s="36"/>
      <c r="C31" s="64" t="s">
        <v>30</v>
      </c>
      <c r="D31" s="115">
        <v>212223</v>
      </c>
      <c r="E31" s="76"/>
      <c r="F31" s="49"/>
      <c r="G31" s="65"/>
    </row>
    <row r="32" spans="1:10" s="66" customFormat="1" x14ac:dyDescent="0.25">
      <c r="A32" s="14" t="s">
        <v>15</v>
      </c>
      <c r="B32" s="29"/>
      <c r="C32" s="67" t="s">
        <v>30</v>
      </c>
      <c r="D32" s="116">
        <f>2768*E1</f>
        <v>33216</v>
      </c>
      <c r="E32" s="77"/>
      <c r="F32" s="49"/>
      <c r="G32" s="65"/>
    </row>
    <row r="33" spans="1:10" s="66" customFormat="1" ht="15.75" customHeight="1" x14ac:dyDescent="0.25">
      <c r="A33" s="14" t="s">
        <v>59</v>
      </c>
      <c r="B33" s="29"/>
      <c r="C33" s="67" t="s">
        <v>30</v>
      </c>
      <c r="D33" s="116">
        <f>33923.29+22287.35+7121.8</f>
        <v>63332.44</v>
      </c>
      <c r="E33" s="77"/>
      <c r="F33" s="50"/>
      <c r="G33" s="65"/>
    </row>
    <row r="34" spans="1:10" s="69" customFormat="1" x14ac:dyDescent="0.25">
      <c r="A34" s="14" t="s">
        <v>35</v>
      </c>
      <c r="B34" s="29"/>
      <c r="C34" s="67" t="s">
        <v>30</v>
      </c>
      <c r="D34" s="116">
        <f>B5</f>
        <v>2108862.0499999998</v>
      </c>
      <c r="E34" s="77"/>
      <c r="F34" s="51"/>
      <c r="G34" s="68"/>
    </row>
    <row r="35" spans="1:10" s="69" customFormat="1" x14ac:dyDescent="0.25">
      <c r="A35" s="62" t="str">
        <f>A29</f>
        <v>итого расходы</v>
      </c>
      <c r="B35" s="63"/>
      <c r="C35" s="67" t="s">
        <v>30</v>
      </c>
      <c r="D35" s="78"/>
      <c r="E35" s="79">
        <f>E29</f>
        <v>2203001.6579999998</v>
      </c>
      <c r="F35" s="51"/>
      <c r="G35" s="68"/>
    </row>
    <row r="36" spans="1:10" s="73" customFormat="1" ht="15.75" customHeight="1" thickBot="1" x14ac:dyDescent="0.3">
      <c r="A36" s="52" t="s">
        <v>18</v>
      </c>
      <c r="B36" s="39"/>
      <c r="C36" s="70" t="s">
        <v>30</v>
      </c>
      <c r="D36" s="80">
        <f>D31+D32+D33+D34-E35</f>
        <v>214631.83199999994</v>
      </c>
      <c r="E36" s="81"/>
      <c r="F36" s="53"/>
      <c r="G36" s="71"/>
      <c r="H36" s="72"/>
      <c r="I36" s="72"/>
      <c r="J36" s="72"/>
    </row>
    <row r="37" spans="1:10" s="20" customFormat="1" ht="16.5" customHeight="1" x14ac:dyDescent="0.25">
      <c r="A37" s="126" t="s">
        <v>39</v>
      </c>
      <c r="B37" s="127"/>
      <c r="C37" s="127"/>
      <c r="D37" s="127"/>
      <c r="E37" s="128"/>
      <c r="F37" s="54"/>
    </row>
    <row r="38" spans="1:10" s="57" customFormat="1" ht="15.75" customHeight="1" x14ac:dyDescent="0.25">
      <c r="A38" s="41" t="s">
        <v>28</v>
      </c>
      <c r="B38" s="124" t="s">
        <v>60</v>
      </c>
      <c r="C38" s="124" t="s">
        <v>32</v>
      </c>
      <c r="D38" s="131"/>
      <c r="E38" s="132"/>
      <c r="F38" s="4"/>
      <c r="G38" s="56"/>
      <c r="H38" s="56"/>
      <c r="I38" s="56"/>
    </row>
    <row r="39" spans="1:10" s="57" customFormat="1" ht="63" x14ac:dyDescent="0.25">
      <c r="A39" s="11"/>
      <c r="B39" s="125"/>
      <c r="C39" s="94" t="s">
        <v>61</v>
      </c>
      <c r="D39" s="94" t="s">
        <v>62</v>
      </c>
      <c r="E39" s="86" t="s">
        <v>36</v>
      </c>
      <c r="F39" s="4"/>
      <c r="G39" s="56"/>
      <c r="H39" s="56"/>
      <c r="I39" s="56"/>
    </row>
    <row r="40" spans="1:10" s="20" customFormat="1" ht="15.75" customHeight="1" x14ac:dyDescent="0.25">
      <c r="A40" s="23" t="s">
        <v>63</v>
      </c>
      <c r="B40" s="74">
        <v>2130933</v>
      </c>
      <c r="C40" s="74">
        <v>2131008</v>
      </c>
      <c r="D40" s="74"/>
      <c r="E40" s="75"/>
      <c r="F40" s="55"/>
    </row>
    <row r="41" spans="1:10" s="20" customFormat="1" ht="15.75" customHeight="1" x14ac:dyDescent="0.25">
      <c r="A41" s="23" t="s">
        <v>64</v>
      </c>
      <c r="B41" s="74">
        <v>798984</v>
      </c>
      <c r="C41" s="74">
        <v>749775</v>
      </c>
      <c r="D41" s="74">
        <v>58563</v>
      </c>
      <c r="E41" s="75"/>
      <c r="F41" s="55"/>
    </row>
    <row r="42" spans="1:10" s="20" customFormat="1" x14ac:dyDescent="0.25">
      <c r="A42" s="23" t="s">
        <v>65</v>
      </c>
      <c r="B42" s="74">
        <v>176512</v>
      </c>
      <c r="C42" s="74">
        <v>170114</v>
      </c>
      <c r="D42" s="74">
        <v>5932</v>
      </c>
      <c r="E42" s="75">
        <v>1456</v>
      </c>
      <c r="F42" s="55"/>
    </row>
    <row r="43" spans="1:10" s="20" customFormat="1" x14ac:dyDescent="0.25">
      <c r="A43" s="23" t="s">
        <v>66</v>
      </c>
      <c r="B43" s="74">
        <v>306993</v>
      </c>
      <c r="C43" s="74">
        <v>294101</v>
      </c>
      <c r="D43" s="74">
        <v>14517</v>
      </c>
      <c r="E43" s="75">
        <v>1987</v>
      </c>
      <c r="F43" s="55"/>
    </row>
    <row r="44" spans="1:10" s="20" customFormat="1" x14ac:dyDescent="0.25">
      <c r="A44" s="23" t="s">
        <v>67</v>
      </c>
      <c r="B44" s="74">
        <v>610275</v>
      </c>
      <c r="C44" s="74">
        <v>542803</v>
      </c>
      <c r="D44" s="74">
        <v>91699</v>
      </c>
      <c r="E44" s="75">
        <v>199</v>
      </c>
      <c r="F44" s="55"/>
    </row>
    <row r="45" spans="1:10" s="20" customFormat="1" ht="16.5" thickBot="1" x14ac:dyDescent="0.3">
      <c r="A45" s="100" t="s">
        <v>68</v>
      </c>
      <c r="B45" s="101">
        <v>56427</v>
      </c>
      <c r="C45" s="101">
        <v>56425</v>
      </c>
      <c r="D45" s="101"/>
      <c r="E45" s="102"/>
      <c r="F45" s="55"/>
    </row>
    <row r="46" spans="1:10" s="20" customFormat="1" ht="16.5" thickBot="1" x14ac:dyDescent="0.3">
      <c r="A46" s="37" t="s">
        <v>29</v>
      </c>
      <c r="B46" s="84">
        <f>SUM(B40:B45)</f>
        <v>4080124</v>
      </c>
      <c r="C46" s="84">
        <f>SUM(C40:C45)</f>
        <v>3944226</v>
      </c>
      <c r="D46" s="84">
        <f>SUM(D41:D45)</f>
        <v>170711</v>
      </c>
      <c r="E46" s="85">
        <f>SUM(E40:E44)</f>
        <v>3642</v>
      </c>
      <c r="F46" s="9"/>
    </row>
    <row r="47" spans="1:10" s="66" customFormat="1" ht="15.75" customHeight="1" thickBot="1" x14ac:dyDescent="0.3">
      <c r="A47" s="103" t="s">
        <v>69</v>
      </c>
      <c r="B47" s="104"/>
      <c r="C47" s="104"/>
      <c r="D47" s="104">
        <f>B42+B43+B44-C42-C43-C44-D42-D43-D44-E44+B41-C41-D41-E42-E43</f>
        <v>-38382</v>
      </c>
      <c r="E47" s="105"/>
      <c r="F47" s="87"/>
    </row>
    <row r="48" spans="1:10" s="1" customFormat="1" x14ac:dyDescent="0.25">
      <c r="A48" s="121" t="s">
        <v>70</v>
      </c>
      <c r="B48" s="122"/>
      <c r="C48" s="122"/>
      <c r="D48" s="87" t="s">
        <v>71</v>
      </c>
      <c r="E48" s="106">
        <v>2691.8</v>
      </c>
      <c r="F48" s="9"/>
      <c r="G48" s="20"/>
      <c r="H48" s="20"/>
    </row>
    <row r="49" spans="1:5" x14ac:dyDescent="0.25">
      <c r="A49" s="121" t="s">
        <v>72</v>
      </c>
      <c r="B49" s="122"/>
      <c r="C49" s="122"/>
      <c r="D49" s="87" t="s">
        <v>71</v>
      </c>
      <c r="E49" s="106">
        <v>2046.74</v>
      </c>
    </row>
    <row r="50" spans="1:5" x14ac:dyDescent="0.25">
      <c r="A50" s="121" t="s">
        <v>73</v>
      </c>
      <c r="B50" s="123"/>
      <c r="C50" s="123"/>
      <c r="D50" s="87" t="s">
        <v>71</v>
      </c>
      <c r="E50" s="106">
        <v>0</v>
      </c>
    </row>
    <row r="51" spans="1:5" x14ac:dyDescent="0.25">
      <c r="A51" s="107" t="s">
        <v>74</v>
      </c>
      <c r="B51" s="108"/>
      <c r="C51" s="108"/>
      <c r="D51" s="109" t="s">
        <v>71</v>
      </c>
      <c r="E51" s="110">
        <f>E49-E50</f>
        <v>2046.74</v>
      </c>
    </row>
    <row r="52" spans="1:5" x14ac:dyDescent="0.25">
      <c r="A52" s="17" t="s">
        <v>11</v>
      </c>
    </row>
  </sheetData>
  <mergeCells count="7">
    <mergeCell ref="A49:C49"/>
    <mergeCell ref="A50:C50"/>
    <mergeCell ref="B38:B39"/>
    <mergeCell ref="A37:E37"/>
    <mergeCell ref="A30:C30"/>
    <mergeCell ref="C38:E38"/>
    <mergeCell ref="A48:C48"/>
  </mergeCells>
  <pageMargins left="0.31496062992125984" right="0.31496062992125984" top="0.35433070866141736" bottom="0.35433070866141736" header="0.31496062992125984" footer="0.31496062992125984"/>
  <pageSetup paperSize="9" scale="6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Лист3</vt:lpstr>
    </vt:vector>
  </TitlesOfParts>
  <Company>Krokoz™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Oksana</cp:lastModifiedBy>
  <cp:lastPrinted>2019-02-08T07:28:24Z</cp:lastPrinted>
  <dcterms:created xsi:type="dcterms:W3CDTF">2016-04-22T06:39:22Z</dcterms:created>
  <dcterms:modified xsi:type="dcterms:W3CDTF">2019-02-18T10:23:31Z</dcterms:modified>
</cp:coreProperties>
</file>