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/>
  <c r="E19" i="1" l="1"/>
  <c r="D23" i="1" l="1"/>
  <c r="B5" i="1" l="1"/>
  <c r="D13" i="1" l="1"/>
  <c r="D38" i="1" l="1"/>
  <c r="E37" i="1"/>
  <c r="D37" i="1"/>
  <c r="C37" i="1"/>
  <c r="B37" i="1"/>
  <c r="E16" i="1" l="1"/>
  <c r="D10" i="1" l="1"/>
  <c r="D11" i="1" l="1"/>
  <c r="D19" i="1" l="1"/>
  <c r="E15" i="1"/>
  <c r="E8" i="1" l="1"/>
  <c r="D14" i="1"/>
  <c r="D12" i="1"/>
  <c r="D25" i="1" l="1"/>
  <c r="D16" i="1"/>
  <c r="D20" i="1" s="1"/>
  <c r="E9" i="1" l="1"/>
  <c r="E20" i="1" s="1"/>
  <c r="E26" i="1" l="1"/>
  <c r="D27" i="1" s="1"/>
</calcChain>
</file>

<file path=xl/sharedStrings.xml><?xml version="1.0" encoding="utf-8"?>
<sst xmlns="http://schemas.openxmlformats.org/spreadsheetml/2006/main" count="75" uniqueCount="53">
  <si>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</si>
  <si>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</si>
  <si>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</si>
  <si>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</si>
  <si>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</si>
  <si>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</si>
  <si>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</si>
  <si>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</si>
  <si>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</si>
  <si>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</si>
  <si>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</si>
  <si>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</si>
  <si>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Чебоксары, ул. Заовражная, д.47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</si>
  <si>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</si>
  <si>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</si>
  <si>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</si>
  <si>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руб</t>
  </si>
  <si>
    <t>Начислено за данный период по статье "содержание помещения",руб</t>
  </si>
  <si>
    <t>Стоимость выполн.работы /услуги на 1 кв.м.</t>
  </si>
  <si>
    <t>Кол-во месяцев</t>
  </si>
  <si>
    <t>Площадь дома, м2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</si>
  <si>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</si>
  <si>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</si>
  <si>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</si>
  <si>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</si>
  <si>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</si>
  <si>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</si>
  <si>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</si>
  <si>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</si>
  <si>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</si>
  <si>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Получено средств от применения повыш.коэфф-та к квартирам без ИПУ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</si>
  <si>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</si>
  <si>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</si>
  <si>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</si>
  <si>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</si>
  <si>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</si>
  <si>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Предоставлено услуг РСО</t>
  </si>
  <si>
    <t>Экономия расходов на коммун.услуги на содерж.общего имущества дома, руб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</si>
  <si>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</si>
  <si>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</si>
  <si>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</si>
  <si>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</si>
  <si>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</si>
  <si>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</si>
  <si>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</si>
  <si>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</si>
  <si>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июнь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</si>
  <si>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</si>
  <si>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</si>
  <si>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июль</t>
  </si>
  <si>
    <t>Поступило прочих доходов от размещения оборудования</t>
  </si>
  <si>
    <t>установка конструкций ПВХ с монтажом п.1-3</t>
  </si>
  <si>
    <t>установка досок "Объявления"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</si>
</sst>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2" fillId="0" borderId="0" xfId="0" applyFont="1" applyFill="1" applyBorder="1"/>
    <xf numFmtId="2" fontId="5" fillId="0" borderId="1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0" fillId="0" borderId="0" xfId="0" applyFont="1" applyFill="1"/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65" fontId="4" fillId="0" borderId="0" xfId="0" applyNumberFormat="1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" fontId="4" fillId="0" borderId="0" xfId="0" applyNumberFormat="1" applyFont="1" applyFill="1" applyAlignment="1">
      <alignment vertical="top"/>
    </xf>
    <xf numFmtId="1" fontId="4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9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166" fontId="4" fillId="0" borderId="1" xfId="1" applyNumberFormat="1" applyFont="1" applyFill="1" applyBorder="1" applyAlignment="1">
      <alignment vertical="top"/>
    </xf>
    <xf numFmtId="166" fontId="4" fillId="0" borderId="3" xfId="1" applyNumberFormat="1" applyFont="1" applyFill="1" applyBorder="1" applyAlignment="1">
      <alignment vertical="top"/>
    </xf>
    <xf numFmtId="166" fontId="3" fillId="2" borderId="12" xfId="1" applyNumberFormat="1" applyFont="1" applyFill="1" applyBorder="1" applyAlignment="1">
      <alignment vertical="top" wrapText="1"/>
    </xf>
    <xf numFmtId="166" fontId="5" fillId="0" borderId="3" xfId="1" applyNumberFormat="1" applyFont="1" applyFill="1" applyBorder="1" applyAlignment="1">
      <alignment vertical="top" wrapText="1"/>
    </xf>
    <xf numFmtId="166" fontId="5" fillId="0" borderId="4" xfId="1" applyNumberFormat="1" applyFont="1" applyFill="1" applyBorder="1" applyAlignment="1">
      <alignment vertical="top" wrapText="1"/>
    </xf>
    <xf numFmtId="166" fontId="3" fillId="0" borderId="11" xfId="1" applyNumberFormat="1" applyFont="1" applyFill="1" applyBorder="1" applyAlignment="1">
      <alignment vertical="top"/>
    </xf>
    <xf numFmtId="166" fontId="3" fillId="0" borderId="12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2" fontId="4" fillId="0" borderId="15" xfId="0" applyNumberFormat="1" applyFont="1" applyFill="1" applyBorder="1" applyAlignment="1">
      <alignment vertical="top" wrapText="1"/>
    </xf>
    <xf numFmtId="166" fontId="4" fillId="0" borderId="16" xfId="1" applyNumberFormat="1" applyFont="1" applyFill="1" applyBorder="1" applyAlignment="1">
      <alignment vertical="top" wrapText="1"/>
    </xf>
    <xf numFmtId="166" fontId="4" fillId="0" borderId="3" xfId="1" applyNumberFormat="1" applyFont="1" applyFill="1" applyBorder="1" applyAlignment="1">
      <alignment vertical="top" wrapText="1"/>
    </xf>
    <xf numFmtId="0" fontId="0" fillId="0" borderId="0" xfId="0" applyFont="1" applyFill="1" applyBorder="1"/>
    <xf numFmtId="0" fontId="4" fillId="0" borderId="9" xfId="0" applyFont="1" applyFill="1" applyBorder="1" applyAlignment="1">
      <alignment vertical="top" wrapText="1"/>
    </xf>
    <xf numFmtId="166" fontId="4" fillId="0" borderId="5" xfId="1" applyNumberFormat="1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1" fontId="3" fillId="2" borderId="11" xfId="0" applyNumberFormat="1" applyFont="1" applyFill="1" applyBorder="1" applyAlignment="1">
      <alignment vertical="top" wrapText="1"/>
    </xf>
    <xf numFmtId="1" fontId="3" fillId="2" borderId="11" xfId="0" applyNumberFormat="1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vertical="top" wrapText="1"/>
    </xf>
    <xf numFmtId="166" fontId="3" fillId="2" borderId="8" xfId="1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166" fontId="3" fillId="2" borderId="20" xfId="1" applyNumberFormat="1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vertical="top" wrapText="1"/>
    </xf>
    <xf numFmtId="2" fontId="7" fillId="2" borderId="15" xfId="0" applyNumberFormat="1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top" wrapText="1"/>
    </xf>
    <xf numFmtId="166" fontId="7" fillId="2" borderId="15" xfId="1" applyNumberFormat="1" applyFont="1" applyFill="1" applyBorder="1" applyAlignment="1">
      <alignment vertical="top" wrapText="1"/>
    </xf>
    <xf numFmtId="166" fontId="7" fillId="2" borderId="16" xfId="1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6" fontId="4" fillId="0" borderId="4" xfId="1" applyNumberFormat="1" applyFont="1" applyFill="1" applyBorder="1" applyAlignment="1">
      <alignment vertical="top"/>
    </xf>
    <xf numFmtId="166" fontId="4" fillId="0" borderId="5" xfId="1" applyNumberFormat="1" applyFont="1" applyFill="1" applyBorder="1" applyAlignment="1">
      <alignment vertical="top"/>
    </xf>
    <xf numFmtId="0" fontId="5" fillId="0" borderId="18" xfId="0" applyFont="1" applyFill="1" applyBorder="1" applyAlignment="1">
      <alignment vertical="top" wrapText="1"/>
    </xf>
    <xf numFmtId="166" fontId="5" fillId="0" borderId="19" xfId="1" applyNumberFormat="1" applyFont="1" applyFill="1" applyBorder="1" applyAlignment="1">
      <alignment vertical="top"/>
    </xf>
    <xf numFmtId="166" fontId="5" fillId="0" borderId="21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166" fontId="5" fillId="0" borderId="8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6" fontId="3" fillId="0" borderId="0" xfId="1" applyNumberFormat="1" applyFont="1" applyFill="1" applyAlignment="1">
      <alignment horizontal="right" vertical="top" wrapText="1"/>
    </xf>
    <xf numFmtId="166" fontId="5" fillId="0" borderId="7" xfId="1" applyNumberFormat="1" applyFont="1" applyFill="1" applyBorder="1" applyAlignment="1">
      <alignment vertical="top" wrapText="1"/>
    </xf>
    <xf numFmtId="166" fontId="5" fillId="0" borderId="1" xfId="1" applyNumberFormat="1" applyFont="1" applyFill="1" applyBorder="1" applyAlignment="1">
      <alignment vertical="top" wrapText="1"/>
    </xf>
    <xf numFmtId="166" fontId="5" fillId="0" borderId="5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="75" zoomScaleNormal="75" workbookViewId="0">
      <selection activeCell="F30" sqref="F30:F39"/>
    </sheetView>
  </sheetViews>
  <sheetFormatPr defaultRowHeight="15.6" x14ac:dyDescent="0.3"/>
  <cols>
    <col min="1" max="1" width="79.109375" style="11" customWidth="1"/>
    <col min="2" max="2" width="12.33203125" style="11" customWidth="1"/>
    <col min="3" max="3" width="12.44140625" style="11" customWidth="1"/>
    <col min="4" max="4" width="13.44140625" style="11" customWidth="1"/>
    <col min="5" max="5" width="14.33203125" style="11" customWidth="1"/>
    <col min="6" max="6" width="9.109375" style="11"/>
    <col min="7" max="7" width="9.88671875" style="11" bestFit="1" customWidth="1"/>
    <col min="8" max="8" width="9.109375" style="7"/>
    <col min="9" max="9" width="9.109375" style="6"/>
    <col min="10" max="10" width="9.109375" style="1"/>
  </cols>
  <sheetData>
    <row r="1" spans="1:10" s="20" customFormat="1" ht="31.2" x14ac:dyDescent="0.3">
      <c r="A1" s="35" t="s">
        <v>9</v>
      </c>
      <c r="B1" s="11"/>
      <c r="C1" s="36">
        <v>2019</v>
      </c>
      <c r="D1" s="36" t="s">
        <v>19</v>
      </c>
      <c r="E1" s="36">
        <v>12</v>
      </c>
      <c r="F1" s="11"/>
      <c r="G1" s="11"/>
      <c r="H1" s="7"/>
      <c r="I1" s="19"/>
      <c r="J1" s="19"/>
    </row>
    <row r="2" spans="1:10" s="21" customFormat="1" x14ac:dyDescent="0.3">
      <c r="A2" s="37" t="s">
        <v>12</v>
      </c>
      <c r="B2" s="11"/>
      <c r="C2" s="11"/>
      <c r="D2" s="11"/>
      <c r="E2" s="11"/>
      <c r="F2" s="11"/>
      <c r="G2" s="11"/>
      <c r="H2" s="7"/>
      <c r="I2" s="6"/>
      <c r="J2" s="6"/>
    </row>
    <row r="3" spans="1:10" s="21" customFormat="1" x14ac:dyDescent="0.3">
      <c r="A3" s="11" t="s">
        <v>20</v>
      </c>
      <c r="B3" s="38">
        <v>894.1</v>
      </c>
      <c r="C3" s="38"/>
      <c r="D3" s="11"/>
      <c r="E3" s="11"/>
      <c r="F3" s="11"/>
      <c r="G3" s="11"/>
      <c r="H3" s="7"/>
      <c r="I3" s="6"/>
      <c r="J3" s="6"/>
    </row>
    <row r="4" spans="1:10" s="21" customFormat="1" x14ac:dyDescent="0.3">
      <c r="A4" s="11" t="s">
        <v>0</v>
      </c>
      <c r="B4" s="11">
        <v>15.21</v>
      </c>
      <c r="C4" s="11">
        <v>15.23</v>
      </c>
      <c r="D4" s="11"/>
      <c r="E4" s="11"/>
      <c r="F4" s="11"/>
      <c r="G4" s="11"/>
      <c r="H4" s="7"/>
      <c r="I4" s="6"/>
      <c r="J4" s="6"/>
    </row>
    <row r="5" spans="1:10" s="21" customFormat="1" x14ac:dyDescent="0.3">
      <c r="A5" s="11" t="s">
        <v>17</v>
      </c>
      <c r="B5" s="106">
        <f>B4*6*B3+B3*(E1-6)*C4</f>
        <v>163298.424</v>
      </c>
      <c r="C5" s="39"/>
      <c r="D5" s="39"/>
      <c r="E5" s="11"/>
      <c r="F5" s="39"/>
      <c r="G5" s="11"/>
      <c r="H5" s="7"/>
      <c r="I5" s="6"/>
      <c r="J5" s="6"/>
    </row>
    <row r="6" spans="1:10" s="21" customFormat="1" ht="16.2" thickBot="1" x14ac:dyDescent="0.35">
      <c r="A6" s="11" t="s">
        <v>1</v>
      </c>
      <c r="B6" s="11">
        <v>102.8</v>
      </c>
      <c r="C6" s="11"/>
      <c r="D6" s="11"/>
      <c r="E6" s="11"/>
      <c r="F6" s="39"/>
      <c r="G6" s="11"/>
      <c r="H6" s="7"/>
      <c r="I6" s="6"/>
      <c r="J6" s="6"/>
    </row>
    <row r="7" spans="1:10" s="22" customFormat="1" ht="67.5" customHeight="1" x14ac:dyDescent="0.3">
      <c r="A7" s="8" t="s">
        <v>2</v>
      </c>
      <c r="B7" s="10" t="s">
        <v>10</v>
      </c>
      <c r="C7" s="10" t="s">
        <v>14</v>
      </c>
      <c r="D7" s="10" t="s">
        <v>18</v>
      </c>
      <c r="E7" s="9" t="s">
        <v>15</v>
      </c>
      <c r="F7" s="2"/>
      <c r="G7" s="2"/>
      <c r="H7" s="3"/>
      <c r="I7" s="3"/>
      <c r="J7" s="3"/>
    </row>
    <row r="8" spans="1:10" s="23" customFormat="1" x14ac:dyDescent="0.3">
      <c r="A8" s="12" t="s">
        <v>3</v>
      </c>
      <c r="B8" s="47" t="s">
        <v>11</v>
      </c>
      <c r="C8" s="103" t="s">
        <v>16</v>
      </c>
      <c r="D8" s="13">
        <v>1.02</v>
      </c>
      <c r="E8" s="74">
        <f>D8*B3*E1</f>
        <v>10943.784000000001</v>
      </c>
      <c r="F8" s="14"/>
      <c r="G8" s="14"/>
      <c r="H8" s="40"/>
      <c r="I8" s="4"/>
      <c r="J8" s="4"/>
    </row>
    <row r="9" spans="1:10" s="23" customFormat="1" ht="46.8" x14ac:dyDescent="0.3">
      <c r="A9" s="12" t="s">
        <v>4</v>
      </c>
      <c r="B9" s="47" t="s">
        <v>11</v>
      </c>
      <c r="C9" s="103" t="s">
        <v>16</v>
      </c>
      <c r="D9" s="13">
        <f>(3.95+D10+D11+D12+D13)+0.1</f>
        <v>4.6465962047496552</v>
      </c>
      <c r="E9" s="74">
        <f>D9*E1*B3</f>
        <v>49854.26</v>
      </c>
      <c r="F9" s="14"/>
      <c r="G9" s="14"/>
      <c r="H9" s="40"/>
      <c r="I9" s="4"/>
      <c r="J9" s="4"/>
    </row>
    <row r="10" spans="1:10" s="23" customFormat="1" x14ac:dyDescent="0.3">
      <c r="A10" s="15" t="s">
        <v>5</v>
      </c>
      <c r="B10" s="47"/>
      <c r="C10" s="103" t="s">
        <v>16</v>
      </c>
      <c r="D10" s="13">
        <f>E10/E1/B3</f>
        <v>0.30011557245647391</v>
      </c>
      <c r="E10" s="74">
        <v>3220</v>
      </c>
      <c r="F10" s="14"/>
      <c r="G10" s="14"/>
      <c r="H10" s="40"/>
      <c r="I10" s="4"/>
      <c r="J10" s="4"/>
    </row>
    <row r="11" spans="1:10" s="23" customFormat="1" x14ac:dyDescent="0.3">
      <c r="A11" s="15" t="s">
        <v>29</v>
      </c>
      <c r="B11" s="47"/>
      <c r="C11" s="103" t="s">
        <v>16</v>
      </c>
      <c r="D11" s="13">
        <f>E11/B3/E1</f>
        <v>0</v>
      </c>
      <c r="E11" s="74"/>
      <c r="F11" s="14"/>
      <c r="G11" s="14"/>
      <c r="H11" s="40"/>
      <c r="I11" s="4"/>
      <c r="J11" s="4"/>
    </row>
    <row r="12" spans="1:10" s="23" customFormat="1" x14ac:dyDescent="0.3">
      <c r="A12" s="15" t="s">
        <v>6</v>
      </c>
      <c r="B12" s="47"/>
      <c r="C12" s="103" t="s">
        <v>16</v>
      </c>
      <c r="D12" s="13">
        <f>E12/E1/B3</f>
        <v>0.16785967266897811</v>
      </c>
      <c r="E12" s="74">
        <v>1801</v>
      </c>
      <c r="F12" s="14"/>
      <c r="G12" s="14"/>
      <c r="H12" s="40"/>
      <c r="I12" s="4"/>
      <c r="J12" s="4"/>
    </row>
    <row r="13" spans="1:10" s="23" customFormat="1" x14ac:dyDescent="0.3">
      <c r="A13" s="15" t="s">
        <v>47</v>
      </c>
      <c r="B13" s="47"/>
      <c r="C13" s="105" t="s">
        <v>16</v>
      </c>
      <c r="D13" s="13">
        <f>E13/B3/E1</f>
        <v>0.12862095962420311</v>
      </c>
      <c r="E13" s="74">
        <v>1380</v>
      </c>
      <c r="F13" s="14"/>
      <c r="G13" s="14"/>
      <c r="H13" s="40"/>
      <c r="I13" s="4"/>
      <c r="J13" s="4"/>
    </row>
    <row r="14" spans="1:10" s="23" customFormat="1" ht="46.8" x14ac:dyDescent="0.3">
      <c r="A14" s="12" t="s">
        <v>48</v>
      </c>
      <c r="B14" s="47" t="s">
        <v>11</v>
      </c>
      <c r="C14" s="103" t="s">
        <v>16</v>
      </c>
      <c r="D14" s="13">
        <f>E14/E1/B3</f>
        <v>7.9722626104462586</v>
      </c>
      <c r="E14" s="74">
        <f>2160*3.3*E1</f>
        <v>85536</v>
      </c>
      <c r="F14" s="14"/>
      <c r="G14" s="14"/>
      <c r="H14" s="40"/>
      <c r="I14" s="4"/>
      <c r="J14" s="4"/>
    </row>
    <row r="15" spans="1:10" s="23" customFormat="1" ht="31.8" thickBot="1" x14ac:dyDescent="0.35">
      <c r="A15" s="12" t="s">
        <v>43</v>
      </c>
      <c r="B15" s="47" t="s">
        <v>11</v>
      </c>
      <c r="C15" s="103" t="s">
        <v>16</v>
      </c>
      <c r="D15" s="13">
        <v>0.49</v>
      </c>
      <c r="E15" s="74">
        <f>D15*E1*B3</f>
        <v>5257.308</v>
      </c>
      <c r="F15" s="14"/>
      <c r="G15" s="14"/>
      <c r="H15" s="40"/>
      <c r="I15" s="4"/>
      <c r="J15" s="4"/>
    </row>
    <row r="16" spans="1:10" s="23" customFormat="1" x14ac:dyDescent="0.3">
      <c r="A16" s="82" t="s">
        <v>44</v>
      </c>
      <c r="B16" s="83"/>
      <c r="C16" s="83" t="s">
        <v>16</v>
      </c>
      <c r="D16" s="84">
        <f>E16/E1/B3</f>
        <v>3.3365218282816982</v>
      </c>
      <c r="E16" s="85">
        <f>E17+E18</f>
        <v>35798.21</v>
      </c>
      <c r="F16" s="14"/>
      <c r="G16" s="14"/>
      <c r="H16" s="40"/>
      <c r="I16" s="4"/>
      <c r="J16" s="4"/>
    </row>
    <row r="17" spans="1:10" s="24" customFormat="1" ht="15.75" customHeight="1" x14ac:dyDescent="0.3">
      <c r="A17" s="12" t="s">
        <v>52</v>
      </c>
      <c r="B17" s="62" t="s">
        <v>46</v>
      </c>
      <c r="C17" s="34" t="s">
        <v>16</v>
      </c>
      <c r="D17" s="17"/>
      <c r="E17" s="74">
        <v>2615.4</v>
      </c>
      <c r="F17" s="18"/>
      <c r="G17" s="18"/>
      <c r="H17" s="41"/>
      <c r="I17" s="5"/>
      <c r="J17" s="5"/>
    </row>
    <row r="18" spans="1:10" s="75" customFormat="1" ht="16.2" thickBot="1" x14ac:dyDescent="0.35">
      <c r="A18" s="76" t="s">
        <v>51</v>
      </c>
      <c r="B18" s="63" t="s">
        <v>49</v>
      </c>
      <c r="C18" s="26" t="s">
        <v>16</v>
      </c>
      <c r="D18" s="86"/>
      <c r="E18" s="77">
        <v>33182.81</v>
      </c>
      <c r="F18" s="14"/>
      <c r="G18" s="14"/>
      <c r="H18" s="40"/>
      <c r="I18" s="4"/>
      <c r="J18" s="4"/>
    </row>
    <row r="19" spans="1:10" s="24" customFormat="1" ht="16.2" thickBot="1" x14ac:dyDescent="0.35">
      <c r="A19" s="29" t="s">
        <v>45</v>
      </c>
      <c r="B19" s="28"/>
      <c r="C19" s="28" t="s">
        <v>16</v>
      </c>
      <c r="D19" s="72">
        <f>E19/E1/B3</f>
        <v>0.26072866569734959</v>
      </c>
      <c r="E19" s="73">
        <f>D37+D38</f>
        <v>2797.4100000000035</v>
      </c>
      <c r="F19" s="18"/>
      <c r="G19" s="18"/>
      <c r="H19" s="41"/>
      <c r="I19" s="5"/>
      <c r="J19" s="5"/>
    </row>
    <row r="20" spans="1:10" s="23" customFormat="1" ht="16.2" thickBot="1" x14ac:dyDescent="0.35">
      <c r="A20" s="78" t="s">
        <v>7</v>
      </c>
      <c r="B20" s="79"/>
      <c r="C20" s="80" t="s">
        <v>16</v>
      </c>
      <c r="D20" s="81">
        <f>D8+D9+D14+D15+D16+D19</f>
        <v>17.726109309174962</v>
      </c>
      <c r="E20" s="66">
        <f>E8+E9+E14+E15+E16+E19</f>
        <v>190186.97199999998</v>
      </c>
      <c r="F20" s="31"/>
      <c r="G20" s="18"/>
      <c r="H20" s="42"/>
      <c r="I20" s="4"/>
      <c r="J20" s="4"/>
    </row>
    <row r="21" spans="1:10" s="24" customFormat="1" ht="16.2" thickBot="1" x14ac:dyDescent="0.35">
      <c r="A21" s="115" t="s">
        <v>23</v>
      </c>
      <c r="B21" s="116"/>
      <c r="C21" s="116"/>
      <c r="D21" s="88" t="s">
        <v>25</v>
      </c>
      <c r="E21" s="89" t="s">
        <v>26</v>
      </c>
      <c r="F21" s="31"/>
      <c r="G21" s="18"/>
      <c r="H21" s="42"/>
      <c r="I21" s="5"/>
      <c r="J21" s="5"/>
    </row>
    <row r="22" spans="1:10" s="55" customFormat="1" x14ac:dyDescent="0.3">
      <c r="A22" s="48" t="s">
        <v>42</v>
      </c>
      <c r="B22" s="49"/>
      <c r="C22" s="56" t="s">
        <v>16</v>
      </c>
      <c r="D22" s="107">
        <v>24997</v>
      </c>
      <c r="E22" s="104"/>
      <c r="F22" s="44"/>
      <c r="G22" s="44"/>
      <c r="H22" s="53"/>
      <c r="I22" s="54"/>
      <c r="J22" s="54"/>
    </row>
    <row r="23" spans="1:10" s="55" customFormat="1" x14ac:dyDescent="0.3">
      <c r="A23" s="15" t="s">
        <v>50</v>
      </c>
      <c r="B23" s="57"/>
      <c r="C23" s="58" t="s">
        <v>16</v>
      </c>
      <c r="D23" s="108">
        <f>2538/12*E1</f>
        <v>2538</v>
      </c>
      <c r="E23" s="67"/>
      <c r="F23" s="44"/>
      <c r="G23" s="44"/>
      <c r="H23" s="53"/>
      <c r="I23" s="54"/>
      <c r="J23" s="54"/>
    </row>
    <row r="24" spans="1:10" s="55" customFormat="1" x14ac:dyDescent="0.3">
      <c r="A24" s="15" t="s">
        <v>30</v>
      </c>
      <c r="B24" s="57"/>
      <c r="C24" s="58" t="s">
        <v>16</v>
      </c>
      <c r="D24" s="108">
        <v>5048.79</v>
      </c>
      <c r="E24" s="67"/>
      <c r="F24" s="44"/>
      <c r="G24" s="44"/>
      <c r="H24" s="53"/>
      <c r="I24" s="54"/>
      <c r="J24" s="54"/>
    </row>
    <row r="25" spans="1:10" s="55" customFormat="1" x14ac:dyDescent="0.3">
      <c r="A25" s="15" t="s">
        <v>27</v>
      </c>
      <c r="B25" s="25"/>
      <c r="C25" s="58" t="s">
        <v>16</v>
      </c>
      <c r="D25" s="108">
        <f>B5</f>
        <v>163298.424</v>
      </c>
      <c r="E25" s="67"/>
      <c r="F25" s="44"/>
      <c r="G25" s="44"/>
      <c r="H25" s="53"/>
      <c r="I25" s="54"/>
      <c r="J25" s="54"/>
    </row>
    <row r="26" spans="1:10" s="61" customFormat="1" ht="16.8" thickBot="1" x14ac:dyDescent="0.4">
      <c r="A26" s="50" t="s">
        <v>7</v>
      </c>
      <c r="B26" s="51"/>
      <c r="C26" s="52" t="s">
        <v>16</v>
      </c>
      <c r="D26" s="68"/>
      <c r="E26" s="109">
        <f>E20</f>
        <v>190186.97199999998</v>
      </c>
      <c r="F26" s="43"/>
      <c r="G26" s="43"/>
      <c r="H26" s="59"/>
      <c r="I26" s="60"/>
      <c r="J26" s="60"/>
    </row>
    <row r="27" spans="1:10" s="21" customFormat="1" ht="16.8" thickBot="1" x14ac:dyDescent="0.35">
      <c r="A27" s="90" t="s">
        <v>13</v>
      </c>
      <c r="B27" s="91"/>
      <c r="C27" s="92" t="s">
        <v>16</v>
      </c>
      <c r="D27" s="93">
        <f>D22+D23+D24+D25-E26</f>
        <v>5695.2420000000275</v>
      </c>
      <c r="E27" s="94"/>
      <c r="F27" s="40"/>
      <c r="G27" s="7"/>
      <c r="H27" s="7"/>
      <c r="I27" s="6"/>
      <c r="J27" s="6"/>
    </row>
    <row r="28" spans="1:10" s="32" customFormat="1" x14ac:dyDescent="0.3">
      <c r="A28" s="112" t="s">
        <v>38</v>
      </c>
      <c r="B28" s="113"/>
      <c r="C28" s="113"/>
      <c r="D28" s="113"/>
      <c r="E28" s="114"/>
      <c r="F28" s="7"/>
      <c r="G28" s="7"/>
      <c r="H28" s="7"/>
      <c r="I28" s="6"/>
      <c r="J28" s="6"/>
    </row>
    <row r="29" spans="1:10" s="32" customFormat="1" x14ac:dyDescent="0.3">
      <c r="A29" s="33" t="s">
        <v>21</v>
      </c>
      <c r="B29" s="110" t="s">
        <v>36</v>
      </c>
      <c r="C29" s="110" t="s">
        <v>24</v>
      </c>
      <c r="D29" s="117"/>
      <c r="E29" s="118"/>
      <c r="F29" s="7"/>
      <c r="G29" s="7"/>
      <c r="H29" s="7"/>
      <c r="I29" s="6"/>
      <c r="J29" s="6"/>
    </row>
    <row r="30" spans="1:10" s="21" customFormat="1" ht="64.2" customHeight="1" x14ac:dyDescent="0.3">
      <c r="A30" s="12"/>
      <c r="B30" s="111"/>
      <c r="C30" s="87" t="s">
        <v>31</v>
      </c>
      <c r="D30" s="87" t="s">
        <v>32</v>
      </c>
      <c r="E30" s="71" t="s">
        <v>28</v>
      </c>
      <c r="F30" s="45"/>
      <c r="G30" s="7"/>
      <c r="H30" s="7"/>
      <c r="I30" s="6"/>
      <c r="J30" s="6"/>
    </row>
    <row r="31" spans="1:10" s="21" customFormat="1" ht="15.75" customHeight="1" x14ac:dyDescent="0.3">
      <c r="A31" s="27" t="s">
        <v>39</v>
      </c>
      <c r="B31" s="64">
        <v>230600.72</v>
      </c>
      <c r="C31" s="64">
        <v>230586.22</v>
      </c>
      <c r="D31" s="64"/>
      <c r="E31" s="65"/>
      <c r="F31" s="45"/>
      <c r="G31" s="7"/>
      <c r="H31" s="7"/>
      <c r="I31" s="6"/>
      <c r="J31" s="6"/>
    </row>
    <row r="32" spans="1:10" s="21" customFormat="1" ht="15.75" customHeight="1" x14ac:dyDescent="0.3">
      <c r="A32" s="27" t="s">
        <v>40</v>
      </c>
      <c r="B32" s="64"/>
      <c r="C32" s="64"/>
      <c r="D32" s="64"/>
      <c r="E32" s="65"/>
      <c r="F32" s="45"/>
      <c r="G32" s="7"/>
      <c r="H32" s="7"/>
      <c r="I32" s="6"/>
      <c r="J32" s="6"/>
    </row>
    <row r="33" spans="1:10" s="21" customFormat="1" ht="15.75" customHeight="1" x14ac:dyDescent="0.3">
      <c r="A33" s="27" t="s">
        <v>33</v>
      </c>
      <c r="B33" s="64">
        <v>45992.18</v>
      </c>
      <c r="C33" s="64">
        <v>45911.68</v>
      </c>
      <c r="D33" s="64">
        <v>803.64</v>
      </c>
      <c r="E33" s="65"/>
      <c r="F33" s="45"/>
      <c r="G33" s="7"/>
      <c r="H33" s="7"/>
      <c r="I33" s="6"/>
      <c r="J33" s="6"/>
    </row>
    <row r="34" spans="1:10" s="21" customFormat="1" ht="15.75" customHeight="1" x14ac:dyDescent="0.3">
      <c r="A34" s="27" t="s">
        <v>34</v>
      </c>
      <c r="B34" s="64">
        <v>53305.43</v>
      </c>
      <c r="C34" s="64">
        <v>53216.52</v>
      </c>
      <c r="D34" s="64">
        <v>931.56</v>
      </c>
      <c r="E34" s="65"/>
      <c r="F34" s="45"/>
      <c r="G34" s="7"/>
      <c r="H34" s="7"/>
      <c r="I34" s="6"/>
      <c r="J34" s="6"/>
    </row>
    <row r="35" spans="1:10" s="21" customFormat="1" ht="15.75" customHeight="1" x14ac:dyDescent="0.3">
      <c r="A35" s="27" t="s">
        <v>35</v>
      </c>
      <c r="B35" s="64">
        <v>93314</v>
      </c>
      <c r="C35" s="64">
        <v>90686</v>
      </c>
      <c r="D35" s="64">
        <v>3996</v>
      </c>
      <c r="E35" s="65"/>
      <c r="F35" s="45"/>
      <c r="G35" s="7"/>
      <c r="H35" s="7"/>
      <c r="I35" s="6"/>
      <c r="J35" s="6"/>
    </row>
    <row r="36" spans="1:10" s="21" customFormat="1" ht="16.2" thickBot="1" x14ac:dyDescent="0.35">
      <c r="A36" s="95" t="s">
        <v>41</v>
      </c>
      <c r="B36" s="96">
        <v>61206.65</v>
      </c>
      <c r="C36" s="96">
        <v>61191.18</v>
      </c>
      <c r="D36" s="96"/>
      <c r="E36" s="97"/>
      <c r="F36" s="45"/>
    </row>
    <row r="37" spans="1:10" s="102" customFormat="1" ht="15.75" customHeight="1" thickBot="1" x14ac:dyDescent="0.35">
      <c r="A37" s="30" t="s">
        <v>22</v>
      </c>
      <c r="B37" s="69">
        <f>SUM(B31:B36)</f>
        <v>484418.98000000004</v>
      </c>
      <c r="C37" s="69">
        <f>SUM(C31:C36)</f>
        <v>481591.60000000003</v>
      </c>
      <c r="D37" s="69">
        <f>SUM(D33:D36)</f>
        <v>5731.2</v>
      </c>
      <c r="E37" s="70">
        <f>SUM(E31:E35)</f>
        <v>0</v>
      </c>
      <c r="F37" s="101"/>
    </row>
    <row r="38" spans="1:10" s="23" customFormat="1" ht="16.2" thickBot="1" x14ac:dyDescent="0.35">
      <c r="A38" s="98" t="s">
        <v>37</v>
      </c>
      <c r="B38" s="99"/>
      <c r="C38" s="99"/>
      <c r="D38" s="99">
        <f>B33+B34+B35-C33-C34-C35-D33-D34-D35-E35</f>
        <v>-2933.7899999999963</v>
      </c>
      <c r="E38" s="100"/>
      <c r="F38" s="46"/>
      <c r="G38" s="14"/>
      <c r="H38" s="40"/>
      <c r="I38" s="4"/>
      <c r="J38" s="4"/>
    </row>
    <row r="39" spans="1:10" s="21" customFormat="1" x14ac:dyDescent="0.3">
      <c r="A39" s="14" t="s">
        <v>8</v>
      </c>
      <c r="B39" s="14"/>
      <c r="C39" s="16"/>
      <c r="D39" s="46"/>
      <c r="E39" s="14"/>
      <c r="F39" s="11"/>
      <c r="G39" s="11"/>
      <c r="H39" s="7"/>
      <c r="I39" s="6"/>
      <c r="J39" s="6"/>
    </row>
    <row r="40" spans="1:10" s="21" customFormat="1" x14ac:dyDescent="0.3">
      <c r="A40" s="11"/>
      <c r="B40" s="11"/>
      <c r="C40" s="11"/>
      <c r="D40" s="11"/>
      <c r="E40" s="11"/>
      <c r="F40" s="11"/>
      <c r="G40" s="11"/>
      <c r="H40" s="7"/>
      <c r="I40" s="6"/>
      <c r="J40" s="6"/>
    </row>
    <row r="41" spans="1:10" s="21" customFormat="1" x14ac:dyDescent="0.3">
      <c r="A41" s="11"/>
      <c r="B41" s="11"/>
      <c r="C41" s="11"/>
      <c r="D41" s="11"/>
      <c r="E41" s="11"/>
      <c r="F41" s="11"/>
      <c r="G41" s="11"/>
      <c r="H41" s="7"/>
      <c r="I41" s="6"/>
      <c r="J41" s="6"/>
    </row>
  </sheetData>
  <mergeCells count="4">
    <mergeCell ref="B29:B30"/>
    <mergeCell ref="A28:E28"/>
    <mergeCell ref="A21:C21"/>
    <mergeCell ref="C29:E29"/>
  </mergeCells>
  <pageMargins left="0.51181102362204722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2020-02-17T12:21:54Z</cp:lastPrinted>
  <dcterms:created xsi:type="dcterms:W3CDTF">2016-04-22T06:39:22Z</dcterms:created>
  <dcterms:modified xsi:type="dcterms:W3CDTF">2020-03-05T10:48:10Z</dcterms:modified>
</cp:coreProperties>
</file>