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4" i="1" l="1"/>
  <c r="D9" i="1"/>
  <c r="D22" i="1" l="1"/>
  <c r="E22" i="1"/>
  <c r="D27" i="1" l="1"/>
  <c r="E16" i="1" l="1"/>
  <c r="D26" i="1" l="1"/>
  <c r="B5" i="1" l="1"/>
  <c r="D13" i="1" l="1"/>
  <c r="D41" i="1" l="1"/>
  <c r="E40" i="1"/>
  <c r="D40" i="1"/>
  <c r="C40" i="1"/>
  <c r="B40" i="1"/>
  <c r="D11" i="1" l="1"/>
  <c r="D28" i="1" l="1"/>
  <c r="A29" i="1" l="1"/>
  <c r="D12" i="1" l="1"/>
  <c r="D14" i="1" l="1"/>
  <c r="E8" i="1"/>
  <c r="E15" i="1"/>
  <c r="D10" i="1"/>
  <c r="D16" i="1" l="1"/>
  <c r="D23" i="1" s="1"/>
  <c r="E9" i="1" l="1"/>
  <c r="E23" i="1" s="1"/>
  <c r="E29" i="1" l="1"/>
  <c r="D30" i="1" s="1"/>
</calcChain>
</file>

<file path=xl/sharedStrings.xml><?xml version="1.0" encoding="utf-8"?>
<sst xmlns="http://schemas.openxmlformats.org/spreadsheetml/2006/main" count="82" uniqueCount="60">
  <si>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</si>
  <si>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</si>
  <si>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</si>
  <si>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</si>
  <si>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</si>
  <si>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</si>
  <si>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</si>
  <si>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</si>
  <si>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</si>
  <si>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</si>
  <si>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</si>
  <si>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д.49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</si>
  <si>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</si>
  <si>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</si>
  <si>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</si>
  <si>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</si>
  <si>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</si>
  <si>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</si>
  <si>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</si>
  <si>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Площадь дома, м2</t>
  </si>
  <si>
    <t>Ресурсоснабжающая организация (РСО)</t>
  </si>
  <si>
    <t>ИТОГО</t>
  </si>
  <si>
    <t>февраль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</si>
  <si>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</si>
  <si>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</si>
  <si>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</si>
  <si>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</si>
  <si>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</si>
  <si>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</si>
  <si>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</si>
  <si>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руб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</si>
  <si>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</si>
  <si>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</si>
  <si>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</si>
  <si>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</si>
  <si>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</si>
  <si>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</si>
  <si>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</si>
  <si>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</si>
  <si>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</si>
  <si>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</si>
  <si>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</si>
  <si>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</si>
  <si>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</si>
  <si>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</si>
  <si>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</si>
  <si>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</si>
  <si>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</si>
  <si>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Тариф на 1 кв.м., руб</t>
  </si>
  <si>
    <t>восстановление ливневок (зимний вариант)</t>
  </si>
  <si>
    <t>март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</si>
  <si>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</si>
  <si>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</si>
  <si>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промывка теплообменника</t>
  </si>
  <si>
    <t>сентябрь</t>
  </si>
  <si>
    <t>Поступило прочих доходов от размещения оборудования</t>
  </si>
  <si>
    <t>работы на общедомовой системе отопления в подвале</t>
  </si>
  <si>
    <t>работы на общедомовой системе ХВС и канализации кв.41</t>
  </si>
  <si>
    <t>ремонт стояка отопления и ХВС в подвале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</si>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</sst>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0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8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/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4" fillId="2" borderId="11" xfId="1" applyNumberFormat="1" applyFont="1" applyFill="1" applyBorder="1" applyAlignment="1">
      <alignment vertical="top" wrapText="1"/>
    </xf>
    <xf numFmtId="2" fontId="5" fillId="0" borderId="8" xfId="0" applyNumberFormat="1" applyFont="1" applyFill="1" applyBorder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5" fillId="0" borderId="0" xfId="0" applyFont="1" applyFill="1" applyBorder="1"/>
    <xf numFmtId="0" fontId="0" fillId="0" borderId="0" xfId="0" applyFill="1" applyBorder="1"/>
    <xf numFmtId="0" fontId="5" fillId="0" borderId="16" xfId="0" applyFont="1" applyFill="1" applyBorder="1" applyAlignment="1">
      <alignment horizontal="center" vertical="top" wrapText="1"/>
    </xf>
    <xf numFmtId="2" fontId="5" fillId="0" borderId="16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vertical="top" wrapText="1"/>
    </xf>
    <xf numFmtId="165" fontId="4" fillId="2" borderId="6" xfId="1" applyNumberFormat="1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center" vertical="top" wrapText="1"/>
    </xf>
    <xf numFmtId="1" fontId="5" fillId="0" borderId="19" xfId="0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1" fontId="4" fillId="2" borderId="12" xfId="0" applyNumberFormat="1" applyFont="1" applyFill="1" applyBorder="1" applyAlignment="1">
      <alignment vertical="top" wrapText="1"/>
    </xf>
    <xf numFmtId="2" fontId="4" fillId="2" borderId="11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165" fontId="6" fillId="0" borderId="6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top" wrapText="1"/>
    </xf>
    <xf numFmtId="165" fontId="8" fillId="2" borderId="8" xfId="1" applyNumberFormat="1" applyFont="1" applyFill="1" applyBorder="1" applyAlignment="1">
      <alignment vertical="top" wrapText="1"/>
    </xf>
    <xf numFmtId="165" fontId="8" fillId="2" borderId="9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16" xfId="1" applyNumberFormat="1" applyFont="1" applyFill="1" applyBorder="1" applyAlignment="1">
      <alignment vertical="top"/>
    </xf>
    <xf numFmtId="165" fontId="6" fillId="0" borderId="17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4" fillId="0" borderId="11" xfId="1" applyNumberFormat="1" applyFont="1" applyFill="1" applyBorder="1" applyAlignment="1">
      <alignment vertical="top"/>
    </xf>
    <xf numFmtId="165" fontId="5" fillId="0" borderId="17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8" xfId="0" applyNumberFormat="1" applyFont="1" applyFill="1" applyBorder="1" applyAlignment="1">
      <alignment vertical="top" wrapText="1"/>
    </xf>
    <xf numFmtId="165" fontId="5" fillId="0" borderId="19" xfId="1" applyNumberFormat="1" applyFont="1" applyFill="1" applyBorder="1" applyAlignment="1">
      <alignment vertical="top"/>
    </xf>
    <xf numFmtId="165" fontId="5" fillId="0" borderId="2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5" fillId="0" borderId="7" xfId="0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6" fillId="0" borderId="5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31" zoomScale="75" zoomScaleNormal="75" workbookViewId="0">
      <selection activeCell="F33" sqref="F33:F42"/>
    </sheetView>
  </sheetViews>
  <sheetFormatPr defaultRowHeight="15.6" x14ac:dyDescent="0.3"/>
  <cols>
    <col min="1" max="1" width="79.6640625" style="10" customWidth="1"/>
    <col min="2" max="2" width="14.44140625" style="10" customWidth="1"/>
    <col min="3" max="3" width="13.6640625" style="10" customWidth="1"/>
    <col min="4" max="4" width="13.33203125" style="10" customWidth="1"/>
    <col min="5" max="5" width="14.33203125" style="10" customWidth="1"/>
    <col min="6" max="6" width="11.88671875" style="10" bestFit="1" customWidth="1"/>
    <col min="7" max="8" width="9.109375" style="2"/>
  </cols>
  <sheetData>
    <row r="1" spans="1:10" s="2" customFormat="1" ht="31.2" x14ac:dyDescent="0.3">
      <c r="A1" s="29" t="s">
        <v>8</v>
      </c>
      <c r="B1" s="10"/>
      <c r="C1" s="10">
        <v>2019</v>
      </c>
      <c r="D1" s="30" t="s">
        <v>15</v>
      </c>
      <c r="E1" s="30">
        <v>12</v>
      </c>
      <c r="F1" s="10"/>
    </row>
    <row r="2" spans="1:10" s="2" customFormat="1" x14ac:dyDescent="0.3">
      <c r="A2" s="31" t="s">
        <v>11</v>
      </c>
      <c r="B2" s="10"/>
      <c r="C2" s="10"/>
      <c r="D2" s="10"/>
      <c r="E2" s="10"/>
      <c r="F2" s="10"/>
    </row>
    <row r="3" spans="1:10" s="2" customFormat="1" x14ac:dyDescent="0.3">
      <c r="A3" s="10" t="s">
        <v>19</v>
      </c>
      <c r="B3" s="10">
        <v>2265.3000000000002</v>
      </c>
      <c r="C3" s="10"/>
      <c r="D3" s="10"/>
      <c r="E3" s="10"/>
      <c r="F3" s="10"/>
    </row>
    <row r="4" spans="1:10" s="2" customFormat="1" x14ac:dyDescent="0.3">
      <c r="A4" s="10" t="s">
        <v>48</v>
      </c>
      <c r="B4" s="10">
        <v>14.58</v>
      </c>
      <c r="C4" s="10">
        <v>14.6</v>
      </c>
      <c r="D4" s="10"/>
      <c r="E4" s="10"/>
      <c r="F4" s="10"/>
    </row>
    <row r="5" spans="1:10" s="2" customFormat="1" x14ac:dyDescent="0.3">
      <c r="A5" s="10" t="s">
        <v>16</v>
      </c>
      <c r="B5" s="105">
        <f>B4*6*B3+B3*(E1-6)*C4</f>
        <v>396608.72400000005</v>
      </c>
      <c r="C5" s="32"/>
      <c r="D5" s="32"/>
      <c r="E5" s="10"/>
      <c r="F5" s="32"/>
      <c r="G5" s="10"/>
    </row>
    <row r="6" spans="1:10" s="2" customFormat="1" ht="16.2" thickBot="1" x14ac:dyDescent="0.35">
      <c r="A6" s="10" t="s">
        <v>0</v>
      </c>
      <c r="B6" s="10">
        <v>98.09</v>
      </c>
      <c r="C6" s="10"/>
      <c r="D6" s="10"/>
      <c r="E6" s="10"/>
      <c r="F6" s="32"/>
    </row>
    <row r="7" spans="1:10" s="3" customFormat="1" ht="66.75" customHeight="1" x14ac:dyDescent="0.3">
      <c r="A7" s="7" t="s">
        <v>1</v>
      </c>
      <c r="B7" s="9" t="s">
        <v>9</v>
      </c>
      <c r="C7" s="9" t="s">
        <v>13</v>
      </c>
      <c r="D7" s="9" t="s">
        <v>17</v>
      </c>
      <c r="E7" s="8" t="s">
        <v>14</v>
      </c>
      <c r="F7" s="11"/>
    </row>
    <row r="8" spans="1:10" s="2" customFormat="1" ht="15.75" customHeight="1" x14ac:dyDescent="0.3">
      <c r="A8" s="12" t="s">
        <v>2</v>
      </c>
      <c r="B8" s="27" t="s">
        <v>10</v>
      </c>
      <c r="C8" s="75" t="s">
        <v>18</v>
      </c>
      <c r="D8" s="13">
        <v>1.02</v>
      </c>
      <c r="E8" s="55">
        <f>D8*B3*E1</f>
        <v>27727.272000000004</v>
      </c>
      <c r="F8" s="10"/>
    </row>
    <row r="9" spans="1:10" s="2" customFormat="1" ht="46.8" x14ac:dyDescent="0.3">
      <c r="A9" s="12" t="s">
        <v>3</v>
      </c>
      <c r="B9" s="27" t="s">
        <v>10</v>
      </c>
      <c r="C9" s="75" t="s">
        <v>18</v>
      </c>
      <c r="D9" s="13">
        <f>4.85+D10+D11+D12+D13</f>
        <v>5.2559432893362166</v>
      </c>
      <c r="E9" s="55">
        <f>D9*E1*B3</f>
        <v>142875.46</v>
      </c>
      <c r="F9" s="10"/>
    </row>
    <row r="10" spans="1:10" s="2" customFormat="1" x14ac:dyDescent="0.3">
      <c r="A10" s="15" t="s">
        <v>4</v>
      </c>
      <c r="B10" s="27"/>
      <c r="C10" s="75" t="s">
        <v>18</v>
      </c>
      <c r="D10" s="13">
        <f>E10/E1/B3</f>
        <v>0.18025574243293749</v>
      </c>
      <c r="E10" s="55">
        <v>4900</v>
      </c>
      <c r="F10" s="10"/>
    </row>
    <row r="11" spans="1:10" s="62" customFormat="1" x14ac:dyDescent="0.3">
      <c r="A11" s="15" t="s">
        <v>29</v>
      </c>
      <c r="B11" s="27"/>
      <c r="C11" s="75" t="s">
        <v>30</v>
      </c>
      <c r="D11" s="13">
        <f>E11/B3/E1</f>
        <v>0</v>
      </c>
      <c r="E11" s="55"/>
      <c r="F11" s="20"/>
      <c r="G11" s="20"/>
      <c r="H11" s="37"/>
      <c r="I11" s="61"/>
      <c r="J11" s="61"/>
    </row>
    <row r="12" spans="1:10" s="2" customFormat="1" x14ac:dyDescent="0.3">
      <c r="A12" s="15" t="s">
        <v>5</v>
      </c>
      <c r="B12" s="27"/>
      <c r="C12" s="75" t="s">
        <v>18</v>
      </c>
      <c r="D12" s="13">
        <f>E12/E1/B3</f>
        <v>8.8251740019717764E-2</v>
      </c>
      <c r="E12" s="55">
        <v>2399</v>
      </c>
      <c r="F12" s="10"/>
    </row>
    <row r="13" spans="1:10" s="62" customFormat="1" x14ac:dyDescent="0.3">
      <c r="A13" s="15" t="s">
        <v>51</v>
      </c>
      <c r="B13" s="27"/>
      <c r="C13" s="100" t="s">
        <v>30</v>
      </c>
      <c r="D13" s="13">
        <f>E13/B3/E1</f>
        <v>0.13743580688356213</v>
      </c>
      <c r="E13" s="55">
        <v>3736</v>
      </c>
      <c r="F13" s="20"/>
      <c r="G13" s="20"/>
      <c r="H13" s="37"/>
      <c r="I13" s="61"/>
      <c r="J13" s="61"/>
    </row>
    <row r="14" spans="1:10" s="2" customFormat="1" ht="46.8" x14ac:dyDescent="0.3">
      <c r="A14" s="12" t="s">
        <v>52</v>
      </c>
      <c r="B14" s="27" t="s">
        <v>10</v>
      </c>
      <c r="C14" s="75" t="s">
        <v>18</v>
      </c>
      <c r="D14" s="13">
        <f>E14/E1/B3</f>
        <v>6.8176400476758037</v>
      </c>
      <c r="E14" s="55">
        <f>4680*3.3*E1</f>
        <v>185328</v>
      </c>
      <c r="F14" s="10"/>
    </row>
    <row r="15" spans="1:10" s="2" customFormat="1" ht="31.8" thickBot="1" x14ac:dyDescent="0.35">
      <c r="A15" s="12" t="s">
        <v>45</v>
      </c>
      <c r="B15" s="39" t="s">
        <v>10</v>
      </c>
      <c r="C15" s="17" t="s">
        <v>18</v>
      </c>
      <c r="D15" s="58">
        <v>0.49</v>
      </c>
      <c r="E15" s="56">
        <f>D15*E1*B3</f>
        <v>13319.964</v>
      </c>
      <c r="F15" s="10"/>
    </row>
    <row r="16" spans="1:10" s="2" customFormat="1" x14ac:dyDescent="0.3">
      <c r="A16" s="65" t="s">
        <v>46</v>
      </c>
      <c r="B16" s="66"/>
      <c r="C16" s="66" t="s">
        <v>18</v>
      </c>
      <c r="D16" s="67">
        <f>E16/E1/B3</f>
        <v>0.80626259950852708</v>
      </c>
      <c r="E16" s="68">
        <f>E17+E18+E19+E20+E21</f>
        <v>21917.119999999999</v>
      </c>
      <c r="F16" s="10"/>
    </row>
    <row r="17" spans="1:10" s="4" customFormat="1" x14ac:dyDescent="0.3">
      <c r="A17" s="12" t="s">
        <v>49</v>
      </c>
      <c r="B17" s="26" t="s">
        <v>22</v>
      </c>
      <c r="C17" s="75" t="s">
        <v>18</v>
      </c>
      <c r="D17" s="14"/>
      <c r="E17" s="55">
        <v>5005.68</v>
      </c>
      <c r="F17" s="31"/>
    </row>
    <row r="18" spans="1:10" s="4" customFormat="1" x14ac:dyDescent="0.3">
      <c r="A18" s="12" t="s">
        <v>57</v>
      </c>
      <c r="B18" s="26" t="s">
        <v>50</v>
      </c>
      <c r="C18" s="75" t="s">
        <v>18</v>
      </c>
      <c r="D18" s="14"/>
      <c r="E18" s="55">
        <v>4090.55</v>
      </c>
      <c r="F18" s="31"/>
    </row>
    <row r="19" spans="1:10" s="4" customFormat="1" x14ac:dyDescent="0.3">
      <c r="A19" s="12" t="s">
        <v>56</v>
      </c>
      <c r="B19" s="101" t="s">
        <v>31</v>
      </c>
      <c r="C19" s="17" t="s">
        <v>30</v>
      </c>
      <c r="D19" s="102"/>
      <c r="E19" s="56">
        <v>1659.14</v>
      </c>
      <c r="F19" s="31"/>
    </row>
    <row r="20" spans="1:10" s="4" customFormat="1" x14ac:dyDescent="0.3">
      <c r="A20" s="104" t="s">
        <v>58</v>
      </c>
      <c r="B20" s="101" t="s">
        <v>59</v>
      </c>
      <c r="C20" s="17" t="s">
        <v>30</v>
      </c>
      <c r="D20" s="102"/>
      <c r="E20" s="56">
        <v>2577.59</v>
      </c>
      <c r="F20" s="31"/>
    </row>
    <row r="21" spans="1:10" s="4" customFormat="1" ht="16.2" thickBot="1" x14ac:dyDescent="0.35">
      <c r="A21" s="69" t="s">
        <v>53</v>
      </c>
      <c r="B21" s="70" t="s">
        <v>54</v>
      </c>
      <c r="C21" s="71" t="s">
        <v>18</v>
      </c>
      <c r="D21" s="72"/>
      <c r="E21" s="73">
        <v>8584.16</v>
      </c>
      <c r="F21" s="31"/>
    </row>
    <row r="22" spans="1:10" s="24" customFormat="1" ht="15.75" customHeight="1" thickBot="1" x14ac:dyDescent="0.35">
      <c r="A22" s="74" t="s">
        <v>47</v>
      </c>
      <c r="B22" s="63"/>
      <c r="C22" s="63" t="s">
        <v>18</v>
      </c>
      <c r="D22" s="64">
        <f>E22/E1/B3</f>
        <v>1.0327403287276162</v>
      </c>
      <c r="E22" s="93">
        <f>D40+D41</f>
        <v>28073.600000000035</v>
      </c>
      <c r="F22" s="21"/>
      <c r="G22" s="22"/>
      <c r="H22" s="23"/>
      <c r="I22" s="23"/>
      <c r="J22" s="23"/>
    </row>
    <row r="23" spans="1:10" s="2" customFormat="1" ht="16.5" customHeight="1" thickBot="1" x14ac:dyDescent="0.35">
      <c r="A23" s="76" t="s">
        <v>6</v>
      </c>
      <c r="B23" s="77"/>
      <c r="C23" s="77"/>
      <c r="D23" s="78">
        <f>D8+D9+D14+D15+D16+D22</f>
        <v>15.422586265248164</v>
      </c>
      <c r="E23" s="57">
        <f>E8+E9+E14+E15+E16+E22</f>
        <v>419241.41599999997</v>
      </c>
      <c r="F23" s="59"/>
      <c r="G23" s="1"/>
    </row>
    <row r="24" spans="1:10" s="24" customFormat="1" ht="16.2" thickBot="1" x14ac:dyDescent="0.35">
      <c r="A24" s="112" t="s">
        <v>23</v>
      </c>
      <c r="B24" s="113"/>
      <c r="C24" s="113"/>
      <c r="D24" s="40" t="s">
        <v>25</v>
      </c>
      <c r="E24" s="41" t="s">
        <v>26</v>
      </c>
      <c r="F24" s="42"/>
      <c r="G24" s="21"/>
      <c r="H24" s="43"/>
      <c r="I24" s="23"/>
      <c r="J24" s="23"/>
    </row>
    <row r="25" spans="1:10" s="45" customFormat="1" x14ac:dyDescent="0.3">
      <c r="A25" s="60" t="s">
        <v>44</v>
      </c>
      <c r="B25" s="79"/>
      <c r="C25" s="80" t="s">
        <v>18</v>
      </c>
      <c r="D25" s="106">
        <v>36334</v>
      </c>
      <c r="E25" s="81"/>
      <c r="F25" s="33"/>
    </row>
    <row r="26" spans="1:10" s="49" customFormat="1" x14ac:dyDescent="0.3">
      <c r="A26" s="15" t="s">
        <v>55</v>
      </c>
      <c r="B26" s="18"/>
      <c r="C26" s="46" t="s">
        <v>30</v>
      </c>
      <c r="D26" s="54">
        <f>2538/12*E1</f>
        <v>2538</v>
      </c>
      <c r="E26" s="53"/>
      <c r="F26" s="34"/>
      <c r="G26" s="34"/>
      <c r="H26" s="103"/>
      <c r="I26" s="48"/>
      <c r="J26" s="48"/>
    </row>
    <row r="27" spans="1:10" s="49" customFormat="1" ht="15.75" customHeight="1" x14ac:dyDescent="0.3">
      <c r="A27" s="15" t="s">
        <v>32</v>
      </c>
      <c r="B27" s="18"/>
      <c r="C27" s="46" t="s">
        <v>18</v>
      </c>
      <c r="D27" s="54">
        <f>3874.3+4647.04</f>
        <v>8521.34</v>
      </c>
      <c r="E27" s="53"/>
      <c r="F27" s="34"/>
      <c r="G27" s="47"/>
      <c r="H27" s="48"/>
      <c r="I27" s="48"/>
      <c r="J27" s="48"/>
    </row>
    <row r="28" spans="1:10" s="45" customFormat="1" x14ac:dyDescent="0.3">
      <c r="A28" s="15" t="s">
        <v>27</v>
      </c>
      <c r="B28" s="18"/>
      <c r="C28" s="46" t="s">
        <v>18</v>
      </c>
      <c r="D28" s="54">
        <f>B5</f>
        <v>396608.72400000005</v>
      </c>
      <c r="E28" s="53"/>
      <c r="F28" s="35"/>
    </row>
    <row r="29" spans="1:10" s="45" customFormat="1" ht="16.2" x14ac:dyDescent="0.3">
      <c r="A29" s="44" t="str">
        <f>A23</f>
        <v>итого расходы</v>
      </c>
      <c r="B29" s="18"/>
      <c r="C29" s="46" t="s">
        <v>18</v>
      </c>
      <c r="D29" s="54"/>
      <c r="E29" s="53">
        <f>E23</f>
        <v>419241.41599999997</v>
      </c>
      <c r="F29" s="35"/>
    </row>
    <row r="30" spans="1:10" s="50" customFormat="1" ht="15.75" customHeight="1" thickBot="1" x14ac:dyDescent="0.35">
      <c r="A30" s="83" t="s">
        <v>12</v>
      </c>
      <c r="B30" s="84"/>
      <c r="C30" s="85" t="s">
        <v>18</v>
      </c>
      <c r="D30" s="86">
        <f>D25+D26+D27+D28-E29</f>
        <v>24760.648000000045</v>
      </c>
      <c r="E30" s="87"/>
      <c r="F30" s="36"/>
    </row>
    <row r="31" spans="1:10" s="2" customFormat="1" x14ac:dyDescent="0.3">
      <c r="A31" s="109" t="s">
        <v>40</v>
      </c>
      <c r="B31" s="110"/>
      <c r="C31" s="110"/>
      <c r="D31" s="110"/>
      <c r="E31" s="111"/>
      <c r="F31" s="37"/>
      <c r="G31" s="6"/>
      <c r="H31" s="6"/>
      <c r="I31" s="5"/>
      <c r="J31" s="5"/>
    </row>
    <row r="32" spans="1:10" s="25" customFormat="1" x14ac:dyDescent="0.3">
      <c r="A32" s="28" t="s">
        <v>20</v>
      </c>
      <c r="B32" s="107" t="s">
        <v>33</v>
      </c>
      <c r="C32" s="107" t="s">
        <v>24</v>
      </c>
      <c r="D32" s="114"/>
      <c r="E32" s="115"/>
      <c r="F32" s="6"/>
      <c r="G32" s="6"/>
      <c r="H32" s="6"/>
      <c r="I32" s="5"/>
      <c r="J32" s="5"/>
    </row>
    <row r="33" spans="1:10" s="25" customFormat="1" ht="62.4" x14ac:dyDescent="0.3">
      <c r="A33" s="12"/>
      <c r="B33" s="108"/>
      <c r="C33" s="94" t="s">
        <v>34</v>
      </c>
      <c r="D33" s="94" t="s">
        <v>35</v>
      </c>
      <c r="E33" s="82" t="s">
        <v>28</v>
      </c>
      <c r="F33" s="6"/>
      <c r="G33" s="6"/>
      <c r="H33" s="6"/>
      <c r="I33" s="5"/>
      <c r="J33" s="5"/>
    </row>
    <row r="34" spans="1:10" s="2" customFormat="1" ht="15.75" customHeight="1" x14ac:dyDescent="0.3">
      <c r="A34" s="19" t="s">
        <v>41</v>
      </c>
      <c r="B34" s="51">
        <v>773273.84</v>
      </c>
      <c r="C34" s="51">
        <v>773250.68</v>
      </c>
      <c r="D34" s="51"/>
      <c r="E34" s="52"/>
      <c r="F34" s="38"/>
      <c r="G34" s="6"/>
      <c r="H34" s="6"/>
      <c r="I34" s="5"/>
      <c r="J34" s="5"/>
    </row>
    <row r="35" spans="1:10" s="2" customFormat="1" ht="15.75" customHeight="1" x14ac:dyDescent="0.3">
      <c r="A35" s="19" t="s">
        <v>42</v>
      </c>
      <c r="B35" s="51"/>
      <c r="C35" s="51"/>
      <c r="D35" s="51"/>
      <c r="E35" s="52"/>
      <c r="F35" s="38"/>
      <c r="G35" s="6"/>
      <c r="H35" s="6"/>
      <c r="I35" s="5"/>
      <c r="J35" s="5"/>
    </row>
    <row r="36" spans="1:10" s="2" customFormat="1" ht="15.75" customHeight="1" x14ac:dyDescent="0.3">
      <c r="A36" s="19" t="s">
        <v>36</v>
      </c>
      <c r="B36" s="51">
        <v>99734.03</v>
      </c>
      <c r="C36" s="51">
        <v>98289.24</v>
      </c>
      <c r="D36" s="51">
        <v>1903.2</v>
      </c>
      <c r="E36" s="52"/>
      <c r="F36" s="38"/>
      <c r="G36" s="6"/>
      <c r="H36" s="6"/>
      <c r="I36" s="5"/>
      <c r="J36" s="5"/>
    </row>
    <row r="37" spans="1:10" s="2" customFormat="1" ht="15.75" customHeight="1" x14ac:dyDescent="0.3">
      <c r="A37" s="19" t="s">
        <v>37</v>
      </c>
      <c r="B37" s="51">
        <v>115585.12</v>
      </c>
      <c r="C37" s="51">
        <v>113917.31</v>
      </c>
      <c r="D37" s="51">
        <v>2205.66</v>
      </c>
      <c r="E37" s="52"/>
      <c r="F37" s="38"/>
      <c r="G37" s="6"/>
      <c r="H37" s="6"/>
      <c r="I37" s="5"/>
      <c r="J37" s="5"/>
    </row>
    <row r="38" spans="1:10" s="2" customFormat="1" ht="15.75" customHeight="1" x14ac:dyDescent="0.3">
      <c r="A38" s="19" t="s">
        <v>38</v>
      </c>
      <c r="B38" s="51">
        <v>231435</v>
      </c>
      <c r="C38" s="51">
        <v>206474</v>
      </c>
      <c r="D38" s="51">
        <v>26375</v>
      </c>
      <c r="E38" s="52"/>
      <c r="F38" s="38"/>
      <c r="G38" s="6"/>
      <c r="H38" s="6"/>
      <c r="I38" s="5"/>
      <c r="J38" s="5"/>
    </row>
    <row r="39" spans="1:10" s="2" customFormat="1" ht="15.75" customHeight="1" thickBot="1" x14ac:dyDescent="0.35">
      <c r="A39" s="95" t="s">
        <v>43</v>
      </c>
      <c r="B39" s="96">
        <v>124529</v>
      </c>
      <c r="C39" s="96">
        <v>124501.52</v>
      </c>
      <c r="D39" s="96"/>
      <c r="E39" s="97"/>
      <c r="F39" s="38"/>
      <c r="G39" s="6"/>
      <c r="H39" s="6"/>
      <c r="I39" s="5"/>
      <c r="J39" s="5"/>
    </row>
    <row r="40" spans="1:10" s="2" customFormat="1" ht="16.2" thickBot="1" x14ac:dyDescent="0.35">
      <c r="A40" s="16" t="s">
        <v>21</v>
      </c>
      <c r="B40" s="91">
        <f>SUM(B34:B39)</f>
        <v>1344556.99</v>
      </c>
      <c r="C40" s="91">
        <f>SUM(C34:C39)</f>
        <v>1316432.75</v>
      </c>
      <c r="D40" s="91">
        <f>SUM(D36:D39)</f>
        <v>30483.86</v>
      </c>
      <c r="E40" s="92">
        <f>SUM(E34:E38)</f>
        <v>0</v>
      </c>
      <c r="F40" s="33"/>
    </row>
    <row r="41" spans="1:10" s="45" customFormat="1" ht="15.75" customHeight="1" thickBot="1" x14ac:dyDescent="0.35">
      <c r="A41" s="88" t="s">
        <v>39</v>
      </c>
      <c r="B41" s="89"/>
      <c r="C41" s="89"/>
      <c r="D41" s="89">
        <f>B36+B37+B38-C36-C37-C38-D36-D37-D38-E38</f>
        <v>-2410.2599999999657</v>
      </c>
      <c r="E41" s="90"/>
      <c r="F41" s="99"/>
    </row>
    <row r="42" spans="1:10" s="62" customFormat="1" x14ac:dyDescent="0.3">
      <c r="A42" s="20" t="s">
        <v>7</v>
      </c>
      <c r="B42" s="20"/>
      <c r="C42" s="98"/>
      <c r="D42" s="99"/>
      <c r="E42" s="20"/>
      <c r="F42" s="20"/>
      <c r="G42" s="20"/>
      <c r="H42" s="37"/>
      <c r="I42" s="61"/>
      <c r="J42" s="61"/>
    </row>
  </sheetData>
  <mergeCells count="4">
    <mergeCell ref="B32:B33"/>
    <mergeCell ref="A31:E31"/>
    <mergeCell ref="A24:C24"/>
    <mergeCell ref="C32:E32"/>
  </mergeCells>
  <pageMargins left="0.31496062992125984" right="0.31496062992125984" top="0.19685039370078741" bottom="0.15748031496062992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2020-02-18T05:01:58Z</cp:lastPrinted>
  <dcterms:created xsi:type="dcterms:W3CDTF">2016-04-22T06:39:22Z</dcterms:created>
  <dcterms:modified xsi:type="dcterms:W3CDTF">2020-03-05T10:48:26Z</dcterms:modified>
</cp:coreProperties>
</file>