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7" i="1" l="1"/>
  <c r="E18" i="1"/>
  <c r="E15" i="1" l="1"/>
  <c r="D9" i="1"/>
  <c r="D29" i="1" l="1"/>
  <c r="D27" i="1" l="1"/>
  <c r="D43" i="1" l="1"/>
  <c r="D42" i="1"/>
  <c r="D22" i="1" s="1"/>
  <c r="D14" i="1" l="1"/>
  <c r="E23" i="1" l="1"/>
  <c r="E42" i="1" l="1"/>
  <c r="C42" i="1"/>
  <c r="B42" i="1"/>
  <c r="E47" i="1" l="1"/>
  <c r="C28" i="1" l="1"/>
  <c r="D13" i="1" l="1"/>
  <c r="A31" i="1" l="1"/>
  <c r="D15" i="1" l="1"/>
  <c r="D11" i="1"/>
  <c r="E16" i="1"/>
  <c r="D12" i="1"/>
  <c r="D10" i="1"/>
  <c r="E8" i="1"/>
  <c r="D30" i="1"/>
  <c r="E9" i="1" l="1"/>
  <c r="E24" i="1" s="1"/>
  <c r="D17" i="1"/>
  <c r="D24" i="1" l="1"/>
  <c r="E31" i="1" l="1"/>
  <c r="D32" i="1" s="1"/>
</calcChain>
</file>

<file path=xl/sharedStrings.xml><?xml version="1.0" encoding="utf-8"?>
<sst xmlns="http://schemas.openxmlformats.org/spreadsheetml/2006/main" count="92" uniqueCount="65">
  <si>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</si>
  <si>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</si>
  <si>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</si>
  <si>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</si>
  <si>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</si>
  <si>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</si>
  <si>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</si>
  <si>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</si>
  <si>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</si>
  <si>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</si>
  <si>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</si>
  <si>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</si>
  <si>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</si>
  <si>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</si>
  <si>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</si>
  <si>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</si>
  <si>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</si>
  <si>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</si>
  <si>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</si>
  <si>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</si>
  <si>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</si>
  <si>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</si>
  <si>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</si>
  <si>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</si>
  <si>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</si>
  <si>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</si>
  <si>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</si>
  <si>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</si>
  <si>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</si>
  <si>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</si>
  <si>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</si>
  <si>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</si>
  <si>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Получено средств от сдачи металлолома</t>
  </si>
  <si>
    <t>руб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</si>
  <si>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</si>
  <si>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</si>
  <si>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</si>
  <si>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</si>
  <si>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</si>
  <si>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</si>
  <si>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</si>
  <si>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</si>
  <si>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</si>
  <si>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</si>
  <si>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</si>
  <si>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</si>
  <si>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</si>
  <si>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</si>
  <si>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</si>
  <si>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</si>
  <si>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</si>
  <si>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 Обслуживание спецсчета</t>
  </si>
  <si>
    <t>февраль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</si>
  <si>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</si>
  <si>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</si>
  <si>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на общедомовой системе электроснабжения п.1</t>
  </si>
  <si>
    <t>сентябрь</t>
  </si>
  <si>
    <t>замена канатоведущего шкива лифтовой лебедки п.1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</si>
  <si>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</si>
  <si>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</si>
  <si>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</si>
  <si>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</si>
  <si>
    <t>работы на общедомовой системе канализации кв.68,42</t>
  </si>
  <si>
    <t>янв,март</t>
  </si>
  <si>
    <t>восстановление ливневой канализации п.2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</si>
</sst>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3" fillId="0" borderId="0" xfId="0" applyNumberFormat="1" applyFont="1" applyFill="1"/>
    <xf numFmtId="0" fontId="0" fillId="0" borderId="0" xfId="0" applyFill="1" applyAlignment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0" fontId="5" fillId="2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9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7" fillId="2" borderId="7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vertical="top" wrapText="1"/>
    </xf>
    <xf numFmtId="1" fontId="3" fillId="2" borderId="18" xfId="0" applyNumberFormat="1" applyFont="1" applyFill="1" applyBorder="1" applyAlignment="1">
      <alignment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23" xfId="1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165" fontId="5" fillId="0" borderId="18" xfId="1" applyNumberFormat="1" applyFont="1" applyFill="1" applyBorder="1" applyAlignment="1">
      <alignment vertical="top"/>
    </xf>
    <xf numFmtId="165" fontId="5" fillId="0" borderId="23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/>
    <xf numFmtId="0" fontId="8" fillId="0" borderId="0" xfId="0" applyFont="1"/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166" fontId="7" fillId="0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/>
    </xf>
    <xf numFmtId="165" fontId="4" fillId="0" borderId="21" xfId="1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2" fontId="4" fillId="0" borderId="18" xfId="0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5" fillId="0" borderId="13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5" zoomScale="75" zoomScaleNormal="75" workbookViewId="0">
      <selection activeCell="F35" sqref="F35:F43"/>
    </sheetView>
  </sheetViews>
  <sheetFormatPr defaultRowHeight="15.6" x14ac:dyDescent="0.3"/>
  <cols>
    <col min="1" max="1" width="79.33203125" style="12" customWidth="1"/>
    <col min="2" max="2" width="14.44140625" style="12" customWidth="1"/>
    <col min="3" max="3" width="13.44140625" style="12" customWidth="1"/>
    <col min="4" max="4" width="13.33203125" style="12" customWidth="1"/>
    <col min="5" max="5" width="14.33203125" style="12" customWidth="1"/>
    <col min="6" max="6" width="10.6640625" style="7" bestFit="1" customWidth="1"/>
    <col min="7" max="7" width="9.109375" style="6"/>
    <col min="8" max="8" width="9.109375" style="2"/>
  </cols>
  <sheetData>
    <row r="1" spans="1:10" s="21" customFormat="1" ht="31.2" x14ac:dyDescent="0.3">
      <c r="A1" s="41" t="s">
        <v>10</v>
      </c>
      <c r="B1" s="12"/>
      <c r="C1" s="42">
        <v>2019</v>
      </c>
      <c r="D1" s="42" t="s">
        <v>18</v>
      </c>
      <c r="E1" s="12">
        <v>12</v>
      </c>
      <c r="F1" s="7"/>
      <c r="G1" s="5"/>
    </row>
    <row r="2" spans="1:10" s="2" customFormat="1" x14ac:dyDescent="0.3">
      <c r="A2" s="43" t="s">
        <v>14</v>
      </c>
      <c r="B2" s="12"/>
      <c r="C2" s="12"/>
      <c r="D2" s="12"/>
      <c r="E2" s="12"/>
      <c r="F2" s="7"/>
      <c r="G2" s="6"/>
    </row>
    <row r="3" spans="1:10" s="2" customFormat="1" x14ac:dyDescent="0.3">
      <c r="A3" s="12" t="s">
        <v>22</v>
      </c>
      <c r="B3" s="12">
        <v>4574.1000000000004</v>
      </c>
      <c r="C3" s="12"/>
      <c r="D3" s="12"/>
      <c r="E3" s="12"/>
      <c r="F3" s="7"/>
      <c r="G3" s="6"/>
    </row>
    <row r="4" spans="1:10" s="2" customFormat="1" x14ac:dyDescent="0.3">
      <c r="A4" s="12" t="s">
        <v>0</v>
      </c>
      <c r="B4" s="12">
        <v>16.91</v>
      </c>
      <c r="C4" s="12">
        <v>16.97</v>
      </c>
      <c r="D4" s="12"/>
      <c r="E4" s="12"/>
      <c r="F4" s="7"/>
      <c r="G4" s="6"/>
    </row>
    <row r="5" spans="1:10" s="2" customFormat="1" x14ac:dyDescent="0.3">
      <c r="A5" s="12" t="s">
        <v>19</v>
      </c>
      <c r="B5" s="123">
        <v>929772.51</v>
      </c>
      <c r="C5" s="44"/>
      <c r="D5" s="44"/>
      <c r="E5" s="12"/>
      <c r="F5" s="44"/>
      <c r="G5" s="12"/>
    </row>
    <row r="6" spans="1:10" s="2" customFormat="1" ht="16.2" thickBot="1" x14ac:dyDescent="0.35">
      <c r="A6" s="12" t="s">
        <v>1</v>
      </c>
      <c r="B6" s="12">
        <v>100.86</v>
      </c>
      <c r="C6" s="12"/>
      <c r="D6" s="12"/>
      <c r="E6" s="12"/>
      <c r="F6" s="44"/>
      <c r="G6" s="6"/>
    </row>
    <row r="7" spans="1:10" s="3" customFormat="1" ht="63.75" customHeight="1" x14ac:dyDescent="0.3">
      <c r="A7" s="8" t="s">
        <v>2</v>
      </c>
      <c r="B7" s="10" t="s">
        <v>11</v>
      </c>
      <c r="C7" s="10" t="s">
        <v>16</v>
      </c>
      <c r="D7" s="10" t="s">
        <v>20</v>
      </c>
      <c r="E7" s="9" t="s">
        <v>17</v>
      </c>
      <c r="F7" s="39"/>
      <c r="G7" s="39"/>
    </row>
    <row r="8" spans="1:10" s="2" customFormat="1" x14ac:dyDescent="0.3">
      <c r="A8" s="13" t="s">
        <v>3</v>
      </c>
      <c r="B8" s="25" t="s">
        <v>12</v>
      </c>
      <c r="C8" s="98" t="s">
        <v>21</v>
      </c>
      <c r="D8" s="14">
        <v>1.02</v>
      </c>
      <c r="E8" s="72">
        <f>D8*B3*E1</f>
        <v>55986.984000000004</v>
      </c>
      <c r="F8" s="7"/>
      <c r="G8" s="6"/>
    </row>
    <row r="9" spans="1:10" s="2" customFormat="1" ht="46.8" x14ac:dyDescent="0.3">
      <c r="A9" s="13" t="s">
        <v>4</v>
      </c>
      <c r="B9" s="25" t="s">
        <v>12</v>
      </c>
      <c r="C9" s="98" t="s">
        <v>21</v>
      </c>
      <c r="D9" s="14">
        <f>5.4+D10+D11+D12+D13+D14</f>
        <v>7.4942006806439156</v>
      </c>
      <c r="E9" s="72">
        <f>D9*E1*B3</f>
        <v>411350.68000000005</v>
      </c>
      <c r="F9" s="7"/>
      <c r="G9" s="6"/>
    </row>
    <row r="10" spans="1:10" s="2" customFormat="1" x14ac:dyDescent="0.3">
      <c r="A10" s="15" t="s">
        <v>5</v>
      </c>
      <c r="B10" s="25"/>
      <c r="C10" s="98" t="s">
        <v>21</v>
      </c>
      <c r="D10" s="14">
        <f>E10/E1/B3</f>
        <v>0.1096754917178607</v>
      </c>
      <c r="E10" s="72">
        <v>6020</v>
      </c>
      <c r="F10" s="7"/>
      <c r="G10" s="6"/>
    </row>
    <row r="11" spans="1:10" s="2" customFormat="1" x14ac:dyDescent="0.3">
      <c r="A11" s="15" t="s">
        <v>6</v>
      </c>
      <c r="B11" s="25"/>
      <c r="C11" s="69" t="s">
        <v>21</v>
      </c>
      <c r="D11" s="14">
        <f>E11/E1/B3</f>
        <v>0.14212267622774608</v>
      </c>
      <c r="E11" s="72">
        <v>7801</v>
      </c>
      <c r="F11" s="7"/>
      <c r="G11" s="6"/>
    </row>
    <row r="12" spans="1:10" s="2" customFormat="1" x14ac:dyDescent="0.3">
      <c r="A12" s="15" t="s">
        <v>7</v>
      </c>
      <c r="B12" s="25"/>
      <c r="C12" s="69" t="s">
        <v>21</v>
      </c>
      <c r="D12" s="14">
        <f>E12/B3/E1</f>
        <v>1.8097184874255772</v>
      </c>
      <c r="E12" s="72">
        <v>99334</v>
      </c>
      <c r="F12" s="7"/>
      <c r="G12" s="6"/>
    </row>
    <row r="13" spans="1:10" s="2" customFormat="1" x14ac:dyDescent="0.3">
      <c r="A13" s="15" t="s">
        <v>31</v>
      </c>
      <c r="B13" s="25"/>
      <c r="C13" s="69" t="s">
        <v>21</v>
      </c>
      <c r="D13" s="14">
        <f>E13/E1/B3</f>
        <v>0</v>
      </c>
      <c r="E13" s="72"/>
      <c r="F13" s="7"/>
      <c r="G13" s="6"/>
    </row>
    <row r="14" spans="1:10" s="111" customFormat="1" x14ac:dyDescent="0.3">
      <c r="A14" s="15" t="s">
        <v>53</v>
      </c>
      <c r="B14" s="83"/>
      <c r="C14" s="109" t="s">
        <v>33</v>
      </c>
      <c r="D14" s="14">
        <f>E14/B3/E1</f>
        <v>3.2684025272731246E-2</v>
      </c>
      <c r="E14" s="72">
        <v>1794</v>
      </c>
      <c r="F14" s="19"/>
      <c r="G14" s="19"/>
      <c r="H14" s="51"/>
      <c r="I14" s="110"/>
      <c r="J14" s="110"/>
    </row>
    <row r="15" spans="1:10" s="2" customFormat="1" ht="46.8" x14ac:dyDescent="0.3">
      <c r="A15" s="13" t="s">
        <v>54</v>
      </c>
      <c r="B15" s="25" t="s">
        <v>12</v>
      </c>
      <c r="C15" s="69" t="s">
        <v>21</v>
      </c>
      <c r="D15" s="14">
        <f>E15/E1/B3</f>
        <v>5.0991451870313282</v>
      </c>
      <c r="E15" s="72">
        <f>6860*3.4*E1</f>
        <v>279888</v>
      </c>
      <c r="F15" s="7"/>
      <c r="G15" s="6"/>
    </row>
    <row r="16" spans="1:10" s="2" customFormat="1" ht="31.8" thickBot="1" x14ac:dyDescent="0.35">
      <c r="A16" s="13" t="s">
        <v>48</v>
      </c>
      <c r="B16" s="27" t="s">
        <v>12</v>
      </c>
      <c r="C16" s="28" t="s">
        <v>21</v>
      </c>
      <c r="D16" s="18">
        <v>0.49</v>
      </c>
      <c r="E16" s="73">
        <f>D16*E1*B3</f>
        <v>26895.708000000002</v>
      </c>
      <c r="F16" s="7"/>
      <c r="G16" s="6"/>
    </row>
    <row r="17" spans="1:10" s="2" customFormat="1" x14ac:dyDescent="0.3">
      <c r="A17" s="35" t="s">
        <v>49</v>
      </c>
      <c r="B17" s="36"/>
      <c r="C17" s="36"/>
      <c r="D17" s="37">
        <f>E17/E1/B3</f>
        <v>0.28401288413749876</v>
      </c>
      <c r="E17" s="74">
        <f>E18+E19+E20+E21</f>
        <v>15589.239999999998</v>
      </c>
      <c r="F17" s="7"/>
      <c r="G17" s="6"/>
    </row>
    <row r="18" spans="1:10" s="33" customFormat="1" ht="16.5" customHeight="1" x14ac:dyDescent="0.3">
      <c r="A18" s="13" t="s">
        <v>62</v>
      </c>
      <c r="B18" s="25" t="s">
        <v>63</v>
      </c>
      <c r="C18" s="69" t="s">
        <v>21</v>
      </c>
      <c r="D18" s="17"/>
      <c r="E18" s="72">
        <f>1317.2+1699.49</f>
        <v>3016.69</v>
      </c>
      <c r="F18" s="7"/>
      <c r="G18" s="6"/>
    </row>
    <row r="19" spans="1:10" s="33" customFormat="1" ht="16.5" customHeight="1" x14ac:dyDescent="0.3">
      <c r="A19" s="13" t="s">
        <v>64</v>
      </c>
      <c r="B19" s="25" t="s">
        <v>56</v>
      </c>
      <c r="C19" s="124" t="s">
        <v>21</v>
      </c>
      <c r="D19" s="17"/>
      <c r="E19" s="72">
        <v>1285.51</v>
      </c>
      <c r="F19" s="7"/>
      <c r="G19" s="6"/>
    </row>
    <row r="20" spans="1:10" s="4" customFormat="1" x14ac:dyDescent="0.3">
      <c r="A20" s="13" t="s">
        <v>57</v>
      </c>
      <c r="B20" s="25" t="s">
        <v>52</v>
      </c>
      <c r="C20" s="69" t="s">
        <v>21</v>
      </c>
      <c r="D20" s="17"/>
      <c r="E20" s="72">
        <v>9855.99</v>
      </c>
      <c r="F20" s="45"/>
      <c r="G20" s="11"/>
    </row>
    <row r="21" spans="1:10" s="33" customFormat="1" ht="16.2" thickBot="1" x14ac:dyDescent="0.35">
      <c r="A21" s="84" t="s">
        <v>55</v>
      </c>
      <c r="B21" s="25" t="s">
        <v>56</v>
      </c>
      <c r="C21" s="69" t="s">
        <v>21</v>
      </c>
      <c r="D21" s="17"/>
      <c r="E21" s="72">
        <v>1431.05</v>
      </c>
      <c r="F21" s="7"/>
      <c r="G21" s="6"/>
    </row>
    <row r="22" spans="1:10" s="24" customFormat="1" ht="16.2" thickBot="1" x14ac:dyDescent="0.35">
      <c r="A22" s="118" t="s">
        <v>50</v>
      </c>
      <c r="B22" s="119"/>
      <c r="C22" s="119" t="s">
        <v>21</v>
      </c>
      <c r="D22" s="120">
        <f>E22/E1/B3</f>
        <v>0</v>
      </c>
      <c r="E22" s="121">
        <v>0</v>
      </c>
      <c r="F22" s="34"/>
      <c r="G22" s="32"/>
      <c r="H22" s="23"/>
      <c r="I22" s="23"/>
      <c r="J22" s="23"/>
    </row>
    <row r="23" spans="1:10" s="24" customFormat="1" ht="16.2" thickBot="1" x14ac:dyDescent="0.35">
      <c r="A23" s="113" t="s">
        <v>51</v>
      </c>
      <c r="B23" s="114" t="s">
        <v>12</v>
      </c>
      <c r="C23" s="115" t="s">
        <v>33</v>
      </c>
      <c r="D23" s="116">
        <v>0.2</v>
      </c>
      <c r="E23" s="117">
        <f>D23*E1*B3</f>
        <v>10977.840000000002</v>
      </c>
      <c r="F23" s="34"/>
      <c r="G23" s="32"/>
      <c r="H23" s="23"/>
      <c r="I23" s="23"/>
      <c r="J23" s="23"/>
    </row>
    <row r="24" spans="1:10" s="2" customFormat="1" ht="16.2" thickBot="1" x14ac:dyDescent="0.35">
      <c r="A24" s="85" t="s">
        <v>8</v>
      </c>
      <c r="B24" s="86"/>
      <c r="C24" s="86"/>
      <c r="D24" s="87">
        <f>D8+D9+D15+D16+D17+D22+D23</f>
        <v>14.58735875181274</v>
      </c>
      <c r="E24" s="88">
        <f>E8+E9+E15+E16+E17+E22+E23</f>
        <v>800688.45200000005</v>
      </c>
      <c r="F24" s="46"/>
      <c r="G24" s="20"/>
    </row>
    <row r="25" spans="1:10" s="24" customFormat="1" ht="16.2" thickBot="1" x14ac:dyDescent="0.35">
      <c r="A25" s="132" t="s">
        <v>25</v>
      </c>
      <c r="B25" s="133"/>
      <c r="C25" s="133"/>
      <c r="D25" s="53" t="s">
        <v>27</v>
      </c>
      <c r="E25" s="54" t="s">
        <v>28</v>
      </c>
      <c r="F25" s="31"/>
      <c r="G25" s="34"/>
      <c r="H25" s="55"/>
      <c r="I25" s="23"/>
      <c r="J25" s="23"/>
    </row>
    <row r="26" spans="1:10" s="60" customFormat="1" x14ac:dyDescent="0.3">
      <c r="A26" s="108" t="s">
        <v>47</v>
      </c>
      <c r="B26" s="29"/>
      <c r="C26" s="58" t="s">
        <v>21</v>
      </c>
      <c r="D26" s="122">
        <v>19970</v>
      </c>
      <c r="E26" s="75"/>
      <c r="F26" s="47"/>
      <c r="G26" s="59"/>
    </row>
    <row r="27" spans="1:10" s="60" customFormat="1" x14ac:dyDescent="0.3">
      <c r="A27" s="15" t="s">
        <v>13</v>
      </c>
      <c r="B27" s="26"/>
      <c r="C27" s="61" t="s">
        <v>21</v>
      </c>
      <c r="D27" s="99">
        <f>14799/12*E1</f>
        <v>14799</v>
      </c>
      <c r="E27" s="76"/>
      <c r="F27" s="47"/>
      <c r="G27" s="59"/>
    </row>
    <row r="28" spans="1:10" s="60" customFormat="1" x14ac:dyDescent="0.3">
      <c r="A28" s="15" t="s">
        <v>32</v>
      </c>
      <c r="B28" s="26"/>
      <c r="C28" s="61" t="str">
        <f>C27</f>
        <v>руб.</v>
      </c>
      <c r="D28" s="99"/>
      <c r="E28" s="76"/>
      <c r="F28" s="47"/>
      <c r="G28" s="59"/>
    </row>
    <row r="29" spans="1:10" s="64" customFormat="1" x14ac:dyDescent="0.3">
      <c r="A29" s="15" t="s">
        <v>34</v>
      </c>
      <c r="B29" s="26"/>
      <c r="C29" s="61" t="s">
        <v>21</v>
      </c>
      <c r="D29" s="99">
        <f>5856.91+3969.19+3196.8</f>
        <v>13022.900000000001</v>
      </c>
      <c r="E29" s="76"/>
      <c r="F29" s="48"/>
      <c r="G29" s="62"/>
      <c r="H29" s="63"/>
      <c r="I29" s="63"/>
      <c r="J29" s="63"/>
    </row>
    <row r="30" spans="1:10" s="60" customFormat="1" x14ac:dyDescent="0.3">
      <c r="A30" s="15" t="s">
        <v>29</v>
      </c>
      <c r="B30" s="26"/>
      <c r="C30" s="61" t="s">
        <v>21</v>
      </c>
      <c r="D30" s="99">
        <f>B5</f>
        <v>929772.51</v>
      </c>
      <c r="E30" s="76"/>
      <c r="F30" s="49"/>
      <c r="G30" s="59"/>
    </row>
    <row r="31" spans="1:10" s="60" customFormat="1" x14ac:dyDescent="0.3">
      <c r="A31" s="56" t="str">
        <f>A24</f>
        <v>итого расходы</v>
      </c>
      <c r="B31" s="57"/>
      <c r="C31" s="61" t="s">
        <v>21</v>
      </c>
      <c r="D31" s="77"/>
      <c r="E31" s="78">
        <f>E24</f>
        <v>800688.45200000005</v>
      </c>
      <c r="F31" s="49"/>
      <c r="G31" s="59"/>
    </row>
    <row r="32" spans="1:10" s="68" customFormat="1" ht="16.8" thickBot="1" x14ac:dyDescent="0.4">
      <c r="A32" s="50" t="s">
        <v>15</v>
      </c>
      <c r="B32" s="38"/>
      <c r="C32" s="65" t="s">
        <v>21</v>
      </c>
      <c r="D32" s="79">
        <f>D26+D27+D28+D29+D30-E31</f>
        <v>176875.95799999998</v>
      </c>
      <c r="E32" s="80"/>
      <c r="F32" s="66"/>
      <c r="G32" s="67"/>
    </row>
    <row r="33" spans="1:10" s="2" customFormat="1" x14ac:dyDescent="0.3">
      <c r="A33" s="129" t="s">
        <v>43</v>
      </c>
      <c r="B33" s="130"/>
      <c r="C33" s="130"/>
      <c r="D33" s="130"/>
      <c r="E33" s="131"/>
      <c r="F33" s="51"/>
      <c r="G33" s="7"/>
      <c r="H33" s="7"/>
      <c r="I33" s="6"/>
      <c r="J33" s="6"/>
    </row>
    <row r="34" spans="1:10" s="33" customFormat="1" x14ac:dyDescent="0.3">
      <c r="A34" s="40" t="s">
        <v>23</v>
      </c>
      <c r="B34" s="127" t="s">
        <v>35</v>
      </c>
      <c r="C34" s="127" t="s">
        <v>26</v>
      </c>
      <c r="D34" s="134"/>
      <c r="E34" s="135"/>
      <c r="F34" s="7"/>
      <c r="G34" s="7"/>
      <c r="H34" s="7"/>
      <c r="I34" s="6"/>
      <c r="J34" s="6"/>
    </row>
    <row r="35" spans="1:10" s="33" customFormat="1" ht="62.4" x14ac:dyDescent="0.3">
      <c r="A35" s="13"/>
      <c r="B35" s="128"/>
      <c r="C35" s="104" t="s">
        <v>36</v>
      </c>
      <c r="D35" s="104" t="s">
        <v>37</v>
      </c>
      <c r="E35" s="16" t="s">
        <v>30</v>
      </c>
      <c r="F35" s="7"/>
      <c r="G35" s="7"/>
      <c r="H35" s="7"/>
      <c r="I35" s="6"/>
      <c r="J35" s="6"/>
    </row>
    <row r="36" spans="1:10" s="2" customFormat="1" ht="15.75" customHeight="1" x14ac:dyDescent="0.3">
      <c r="A36" s="22" t="s">
        <v>44</v>
      </c>
      <c r="B36" s="70">
        <v>974261</v>
      </c>
      <c r="C36" s="70">
        <v>974259</v>
      </c>
      <c r="D36" s="70"/>
      <c r="E36" s="71"/>
      <c r="F36" s="52"/>
      <c r="G36" s="7"/>
      <c r="H36" s="7"/>
      <c r="I36" s="6"/>
      <c r="J36" s="6"/>
    </row>
    <row r="37" spans="1:10" s="2" customFormat="1" ht="15.75" customHeight="1" x14ac:dyDescent="0.3">
      <c r="A37" s="22" t="s">
        <v>45</v>
      </c>
      <c r="B37" s="70">
        <v>402832.97</v>
      </c>
      <c r="C37" s="70">
        <v>447742.4</v>
      </c>
      <c r="D37" s="70">
        <v>27200.59</v>
      </c>
      <c r="E37" s="71"/>
      <c r="F37" s="52"/>
      <c r="G37" s="7"/>
      <c r="H37" s="7"/>
      <c r="I37" s="6"/>
      <c r="J37" s="6"/>
    </row>
    <row r="38" spans="1:10" s="2" customFormat="1" ht="15.75" customHeight="1" x14ac:dyDescent="0.3">
      <c r="A38" s="22" t="s">
        <v>38</v>
      </c>
      <c r="B38" s="70">
        <v>103947.9</v>
      </c>
      <c r="C38" s="70">
        <v>101274.6</v>
      </c>
      <c r="D38" s="70">
        <v>3574</v>
      </c>
      <c r="E38" s="71"/>
      <c r="F38" s="52"/>
      <c r="G38" s="7"/>
      <c r="H38" s="7"/>
      <c r="I38" s="6"/>
      <c r="J38" s="6"/>
    </row>
    <row r="39" spans="1:10" s="2" customFormat="1" ht="15.75" customHeight="1" x14ac:dyDescent="0.3">
      <c r="A39" s="22" t="s">
        <v>39</v>
      </c>
      <c r="B39" s="70">
        <v>182657</v>
      </c>
      <c r="C39" s="70">
        <v>185325</v>
      </c>
      <c r="D39" s="70">
        <v>8285</v>
      </c>
      <c r="E39" s="71"/>
      <c r="F39" s="52"/>
      <c r="G39" s="7"/>
      <c r="H39" s="7"/>
      <c r="I39" s="6"/>
      <c r="J39" s="6"/>
    </row>
    <row r="40" spans="1:10" s="2" customFormat="1" ht="15.75" customHeight="1" x14ac:dyDescent="0.3">
      <c r="A40" s="22" t="s">
        <v>40</v>
      </c>
      <c r="B40" s="70">
        <v>404403</v>
      </c>
      <c r="C40" s="70">
        <v>359815</v>
      </c>
      <c r="D40" s="70">
        <v>47959</v>
      </c>
      <c r="E40" s="71"/>
      <c r="F40" s="52"/>
      <c r="G40" s="7"/>
      <c r="H40" s="7"/>
      <c r="I40" s="6"/>
      <c r="J40" s="6"/>
    </row>
    <row r="41" spans="1:10" s="2" customFormat="1" ht="15.75" customHeight="1" thickBot="1" x14ac:dyDescent="0.35">
      <c r="A41" s="105" t="s">
        <v>46</v>
      </c>
      <c r="B41" s="106">
        <v>164812</v>
      </c>
      <c r="C41" s="106">
        <v>164784</v>
      </c>
      <c r="D41" s="106"/>
      <c r="E41" s="107"/>
      <c r="F41" s="52"/>
      <c r="G41" s="7"/>
      <c r="H41" s="7"/>
      <c r="I41" s="6"/>
      <c r="J41" s="6"/>
    </row>
    <row r="42" spans="1:10" s="2" customFormat="1" ht="16.2" thickBot="1" x14ac:dyDescent="0.35">
      <c r="A42" s="30" t="s">
        <v>24</v>
      </c>
      <c r="B42" s="81">
        <f>SUM(B36:B41)</f>
        <v>2232913.87</v>
      </c>
      <c r="C42" s="81">
        <f>SUM(C36:C41)</f>
        <v>2233200</v>
      </c>
      <c r="D42" s="81">
        <f>SUM(D36:D41)</f>
        <v>87018.59</v>
      </c>
      <c r="E42" s="82">
        <f>SUM(E36:E40)</f>
        <v>0</v>
      </c>
      <c r="F42" s="92"/>
    </row>
    <row r="43" spans="1:10" s="60" customFormat="1" ht="15.75" customHeight="1" thickBot="1" x14ac:dyDescent="0.35">
      <c r="A43" s="89" t="s">
        <v>41</v>
      </c>
      <c r="B43" s="90"/>
      <c r="C43" s="90"/>
      <c r="D43" s="90">
        <f>B37+B38+B39+B40-C37-C38-C39-C40-D37-D38-D39-D40-E40</f>
        <v>-87334.719999999885</v>
      </c>
      <c r="E43" s="91"/>
      <c r="F43" s="112"/>
    </row>
    <row r="44" spans="1:10" s="94" customFormat="1" ht="16.2" x14ac:dyDescent="0.3">
      <c r="A44" s="125" t="s">
        <v>58</v>
      </c>
      <c r="B44" s="126"/>
      <c r="C44" s="126"/>
      <c r="D44" s="92" t="s">
        <v>42</v>
      </c>
      <c r="E44" s="97">
        <v>1689.8</v>
      </c>
      <c r="F44" s="47"/>
      <c r="G44" s="59"/>
      <c r="H44" s="93"/>
      <c r="I44" s="93"/>
    </row>
    <row r="45" spans="1:10" s="94" customFormat="1" ht="16.2" x14ac:dyDescent="0.3">
      <c r="A45" s="125" t="s">
        <v>59</v>
      </c>
      <c r="B45" s="126"/>
      <c r="C45" s="126"/>
      <c r="D45" s="92" t="s">
        <v>42</v>
      </c>
      <c r="E45" s="97">
        <v>1442.8</v>
      </c>
      <c r="F45" s="47"/>
      <c r="G45" s="59"/>
      <c r="H45" s="93"/>
      <c r="I45" s="93"/>
    </row>
    <row r="46" spans="1:10" s="94" customFormat="1" ht="16.2" x14ac:dyDescent="0.3">
      <c r="A46" s="95" t="s">
        <v>60</v>
      </c>
      <c r="B46" s="96"/>
      <c r="C46" s="96"/>
      <c r="D46" s="92" t="s">
        <v>42</v>
      </c>
      <c r="E46" s="97">
        <v>0</v>
      </c>
      <c r="F46" s="47"/>
      <c r="G46" s="59"/>
      <c r="H46" s="93"/>
      <c r="I46" s="93"/>
    </row>
    <row r="47" spans="1:10" s="94" customFormat="1" ht="16.2" x14ac:dyDescent="0.3">
      <c r="A47" s="100" t="s">
        <v>61</v>
      </c>
      <c r="B47" s="101"/>
      <c r="C47" s="101"/>
      <c r="D47" s="102" t="s">
        <v>42</v>
      </c>
      <c r="E47" s="103">
        <f>E45</f>
        <v>1442.8</v>
      </c>
      <c r="F47" s="47"/>
      <c r="G47" s="59"/>
      <c r="H47" s="93"/>
      <c r="I47" s="93"/>
    </row>
    <row r="48" spans="1:10" s="1" customFormat="1" x14ac:dyDescent="0.3">
      <c r="A48" s="19" t="s">
        <v>9</v>
      </c>
      <c r="B48" s="12"/>
      <c r="C48" s="12"/>
      <c r="D48" s="12"/>
      <c r="E48" s="12"/>
      <c r="F48" s="12"/>
      <c r="G48" s="2"/>
      <c r="H48" s="2"/>
    </row>
  </sheetData>
  <mergeCells count="6">
    <mergeCell ref="A45:C45"/>
    <mergeCell ref="B34:B35"/>
    <mergeCell ref="A33:E33"/>
    <mergeCell ref="A25:C25"/>
    <mergeCell ref="C34:E34"/>
    <mergeCell ref="A44:C44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2020-02-27T12:38:48Z</cp:lastPrinted>
  <dcterms:created xsi:type="dcterms:W3CDTF">2016-04-22T06:39:22Z</dcterms:created>
  <dcterms:modified xsi:type="dcterms:W3CDTF">2020-03-05T10:48:43Z</dcterms:modified>
</cp:coreProperties>
</file>