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9\"/>
    </mc:Choice>
  </mc:AlternateContent>
  <bookViews>
    <workbookView xWindow="360" yWindow="48" windowWidth="17400" windowHeight="10116"/>
  </bookViews>
  <sheets>
    <sheet name="Лист1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E15" i="1" l="1"/>
  <c r="D9" i="1"/>
  <c r="C27" i="1" l="1"/>
  <c r="E17" i="1" l="1"/>
  <c r="D31" i="1" l="1"/>
  <c r="D30" i="1" l="1"/>
  <c r="E20" i="1" l="1"/>
  <c r="E18" i="1" l="1"/>
  <c r="D45" i="1" l="1"/>
  <c r="D44" i="1"/>
  <c r="E26" i="1" s="1"/>
  <c r="E44" i="1" l="1"/>
  <c r="C44" i="1"/>
  <c r="B44" i="1"/>
  <c r="C33" i="1" l="1"/>
  <c r="A33" i="1"/>
  <c r="B3" i="1"/>
  <c r="D26" i="1" l="1"/>
  <c r="D14" i="1"/>
  <c r="D32" i="1"/>
  <c r="D12" i="1"/>
  <c r="D11" i="1" l="1"/>
  <c r="E16" i="1"/>
  <c r="D15" i="1"/>
  <c r="E8" i="1"/>
  <c r="D17" i="1"/>
  <c r="D10" i="1"/>
  <c r="D13" i="1"/>
  <c r="D27" i="1" l="1"/>
  <c r="E9" i="1"/>
  <c r="E27" i="1" l="1"/>
  <c r="E33" i="1" s="1"/>
  <c r="D34" i="1" s="1"/>
</calcChain>
</file>

<file path=xl/sharedStrings.xml><?xml version="1.0" encoding="utf-8"?>
<sst xmlns="http://schemas.openxmlformats.org/spreadsheetml/2006/main" count="91" uniqueCount="66">
  <si>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</si>
  <si>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</si>
  <si>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</si>
  <si>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</si>
  <si>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</si>
  <si>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</si>
  <si>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</si>
  <si>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</si>
  <si>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</si>
  <si>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</si>
  <si>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</si>
  <si>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</si>
  <si>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</si>
  <si>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М. Павлова, д.68</t>
  </si>
  <si>
    <t>Остаток средств на конец периода (+ есть средства, -задолженность)</t>
  </si>
  <si>
    <t>единица измерения работы и услуги</t>
  </si>
  <si>
    <t>Цена выполненной работы и услуги в руб.</t>
  </si>
  <si>
    <t>Начислено за данный период по статье "содержание помещения",руб</t>
  </si>
  <si>
    <t>Стоимость выполн.работы /услуги на 1 кв.м.</t>
  </si>
  <si>
    <t>руб</t>
  </si>
  <si>
    <t>Кол-во месяцев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</si>
  <si>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</si>
  <si>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</si>
  <si>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</si>
  <si>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</si>
  <si>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</si>
  <si>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Всего начислено УК Атал</t>
  </si>
  <si>
    <t>Приход,руб</t>
  </si>
  <si>
    <t>Расход,руб</t>
  </si>
  <si>
    <t>*электроизмерительные работы</t>
  </si>
  <si>
    <t>Начислено собственникам</t>
  </si>
  <si>
    <t>прочим потребит. и на производ. нужды</t>
  </si>
  <si>
    <t>май</t>
  </si>
  <si>
    <t>июль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</si>
  <si>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</si>
  <si>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</si>
  <si>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</si>
  <si>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</si>
  <si>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</si>
  <si>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</si>
  <si>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</si>
  <si>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Экономия расходов на коммун.услуги на содерж.общего имущества дома, руб</t>
  </si>
  <si>
    <t>Отчет по предоставлению коммунальных услуг по жилым помещениям за 2019 г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</si>
  <si>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</si>
  <si>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</si>
  <si>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</si>
  <si>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>Остаток средств на 01/01/2019 г (+ есть средства, -задолженность)</t>
  </si>
  <si>
    <t xml:space="preserve">4.Обеспечение устранения аварий в соответствии с установленными предельными сроками на внутридомовых инженерных системах в доме. </t>
  </si>
  <si>
    <t>5.Работы по ремонту общедомового имущества всего, в т.ч.</t>
  </si>
  <si>
    <t>6. Расходы на коммун.услуги в целях содержания общего имущества дома</t>
  </si>
  <si>
    <t>Тариф на 1 кв.м., руб</t>
  </si>
  <si>
    <t>в теч.года</t>
  </si>
  <si>
    <t>установка доводчика на двери входа в подъезд 2</t>
  </si>
  <si>
    <t>*дератизация и дезинсекция мест общего пользования</t>
  </si>
  <si>
    <t xml:space="preserve">3.Работы по содержанию помещений, входящих в состав общего имущества в многоквартирном доме, земельного участка, придомовой территории, работы по обеспечению требований пожарной безопасности. </t>
  </si>
  <si>
    <t>ремонт и восстановление межпанельных швов кв.71</t>
  </si>
  <si>
    <t>косметический ремонт цоколя со стороны магистрали</t>
  </si>
  <si>
    <t>август</t>
  </si>
  <si>
    <t>ремонт мягкой кровли кв.72,36,70,маш.отдел-ие п.1</t>
  </si>
  <si>
    <t>работы на общедомовой системе отопления кв.7,21,61,37,41</t>
  </si>
  <si>
    <t>октябрь</t>
  </si>
  <si>
    <t>ремонт и обследование лифтов п.1,2</t>
  </si>
  <si>
    <t>июнь,авг,окт</t>
  </si>
  <si>
    <t>ремонт кровли балконных козырьков кв.71</t>
  </si>
  <si>
    <t>замена датчиков в светильниках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</si>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</sst>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_-* #,##0_р_._-;\-* #,##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3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/>
    <xf numFmtId="0" fontId="4" fillId="0" borderId="0" xfId="0" applyFont="1"/>
    <xf numFmtId="0" fontId="6" fillId="0" borderId="0" xfId="0" applyFont="1" applyFill="1"/>
    <xf numFmtId="0" fontId="6" fillId="0" borderId="0" xfId="0" applyFont="1" applyFill="1" applyAlignment="1">
      <alignment vertical="top"/>
    </xf>
    <xf numFmtId="0" fontId="5" fillId="0" borderId="6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0" xfId="0" applyFont="1" applyFill="1"/>
    <xf numFmtId="0" fontId="6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 wrapText="1"/>
    </xf>
    <xf numFmtId="1" fontId="6" fillId="0" borderId="1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top"/>
    </xf>
    <xf numFmtId="1" fontId="5" fillId="0" borderId="0" xfId="0" applyNumberFormat="1" applyFont="1" applyFill="1"/>
    <xf numFmtId="0" fontId="4" fillId="0" borderId="0" xfId="0" applyFont="1" applyFill="1"/>
    <xf numFmtId="0" fontId="0" fillId="0" borderId="0" xfId="0" applyFill="1"/>
    <xf numFmtId="0" fontId="3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3" fillId="0" borderId="0" xfId="0" applyFont="1" applyFill="1"/>
    <xf numFmtId="0" fontId="2" fillId="0" borderId="0" xfId="0" applyFont="1" applyFill="1"/>
    <xf numFmtId="0" fontId="6" fillId="0" borderId="2" xfId="0" applyNumberFormat="1" applyFont="1" applyFill="1" applyBorder="1" applyAlignment="1">
      <alignment vertical="top" wrapText="1"/>
    </xf>
    <xf numFmtId="0" fontId="5" fillId="0" borderId="0" xfId="0" applyFont="1" applyFill="1" applyBorder="1"/>
    <xf numFmtId="0" fontId="2" fillId="0" borderId="0" xfId="0" applyFont="1" applyFill="1" applyBorder="1"/>
    <xf numFmtId="0" fontId="6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17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wrapText="1"/>
    </xf>
    <xf numFmtId="2" fontId="5" fillId="0" borderId="0" xfId="0" applyNumberFormat="1" applyFont="1" applyFill="1" applyBorder="1" applyAlignment="1">
      <alignment vertical="top" wrapText="1"/>
    </xf>
    <xf numFmtId="0" fontId="9" fillId="2" borderId="11" xfId="0" applyFont="1" applyFill="1" applyBorder="1" applyAlignment="1">
      <alignment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165" fontId="6" fillId="0" borderId="0" xfId="0" applyNumberFormat="1" applyFont="1" applyFill="1" applyAlignment="1">
      <alignment vertical="top" wrapText="1"/>
    </xf>
    <xf numFmtId="1" fontId="6" fillId="0" borderId="0" xfId="0" applyNumberFormat="1" applyFont="1" applyFill="1" applyAlignment="1">
      <alignment vertical="top" wrapText="1"/>
    </xf>
    <xf numFmtId="2" fontId="5" fillId="0" borderId="0" xfId="0" applyNumberFormat="1" applyFont="1" applyFill="1" applyAlignment="1">
      <alignment vertical="top" wrapText="1"/>
    </xf>
    <xf numFmtId="0" fontId="7" fillId="0" borderId="16" xfId="0" applyFont="1" applyFill="1" applyBorder="1" applyAlignment="1">
      <alignment vertical="top" wrapText="1"/>
    </xf>
    <xf numFmtId="0" fontId="7" fillId="0" borderId="0" xfId="0" applyFont="1" applyFill="1" applyAlignment="1">
      <alignment vertical="top" wrapText="1"/>
    </xf>
    <xf numFmtId="1" fontId="7" fillId="0" borderId="0" xfId="0" applyNumberFormat="1" applyFont="1" applyFill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9" fillId="2" borderId="1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/>
    </xf>
    <xf numFmtId="1" fontId="6" fillId="0" borderId="0" xfId="0" applyNumberFormat="1" applyFont="1" applyFill="1" applyAlignment="1">
      <alignment vertical="top"/>
    </xf>
    <xf numFmtId="0" fontId="6" fillId="0" borderId="2" xfId="0" applyNumberFormat="1" applyFont="1" applyFill="1" applyBorder="1" applyAlignment="1">
      <alignment horizontal="center" vertical="top" wrapText="1"/>
    </xf>
    <xf numFmtId="0" fontId="0" fillId="0" borderId="0" xfId="0" applyFont="1" applyFill="1"/>
    <xf numFmtId="0" fontId="5" fillId="2" borderId="20" xfId="0" applyFont="1" applyFill="1" applyBorder="1" applyAlignment="1">
      <alignment horizontal="center" vertical="top" wrapText="1"/>
    </xf>
    <xf numFmtId="0" fontId="5" fillId="2" borderId="21" xfId="0" applyFont="1" applyFill="1" applyBorder="1" applyAlignment="1">
      <alignment horizontal="center" vertical="top" wrapText="1"/>
    </xf>
    <xf numFmtId="1" fontId="5" fillId="0" borderId="0" xfId="0" applyNumberFormat="1" applyFont="1" applyFill="1" applyBorder="1" applyAlignment="1">
      <alignment vertical="top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7" fillId="0" borderId="17" xfId="0" applyFont="1" applyFill="1" applyBorder="1" applyAlignment="1">
      <alignment horizontal="center" vertical="top" wrapText="1"/>
    </xf>
    <xf numFmtId="0" fontId="7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7" fillId="0" borderId="1" xfId="0" applyFont="1" applyFill="1" applyBorder="1" applyAlignment="1">
      <alignment horizontal="center" vertical="top" wrapText="1"/>
    </xf>
    <xf numFmtId="0" fontId="9" fillId="0" borderId="0" xfId="0" applyFont="1" applyFill="1"/>
    <xf numFmtId="0" fontId="12" fillId="0" borderId="0" xfId="0" applyFont="1" applyFill="1"/>
    <xf numFmtId="0" fontId="13" fillId="0" borderId="0" xfId="0" applyFont="1" applyFill="1"/>
    <xf numFmtId="1" fontId="7" fillId="0" borderId="11" xfId="0" applyNumberFormat="1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11" fillId="0" borderId="0" xfId="0" applyFont="1" applyFill="1" applyBorder="1"/>
    <xf numFmtId="166" fontId="6" fillId="0" borderId="1" xfId="1" applyNumberFormat="1" applyFont="1" applyFill="1" applyBorder="1" applyAlignment="1">
      <alignment vertical="top"/>
    </xf>
    <xf numFmtId="166" fontId="6" fillId="0" borderId="3" xfId="1" applyNumberFormat="1" applyFont="1" applyFill="1" applyBorder="1" applyAlignment="1">
      <alignment vertical="top"/>
    </xf>
    <xf numFmtId="166" fontId="7" fillId="0" borderId="3" xfId="1" applyNumberFormat="1" applyFont="1" applyFill="1" applyBorder="1" applyAlignment="1">
      <alignment vertical="top" wrapText="1"/>
    </xf>
    <xf numFmtId="166" fontId="7" fillId="0" borderId="11" xfId="1" applyNumberFormat="1" applyFont="1" applyFill="1" applyBorder="1" applyAlignment="1">
      <alignment vertical="top" wrapText="1"/>
    </xf>
    <xf numFmtId="166" fontId="7" fillId="0" borderId="12" xfId="1" applyNumberFormat="1" applyFont="1" applyFill="1" applyBorder="1" applyAlignment="1">
      <alignment vertical="top" wrapText="1"/>
    </xf>
    <xf numFmtId="166" fontId="9" fillId="2" borderId="11" xfId="1" applyNumberFormat="1" applyFont="1" applyFill="1" applyBorder="1" applyAlignment="1">
      <alignment vertical="top" wrapText="1"/>
    </xf>
    <xf numFmtId="166" fontId="9" fillId="2" borderId="12" xfId="1" applyNumberFormat="1" applyFont="1" applyFill="1" applyBorder="1" applyAlignment="1">
      <alignment vertical="top" wrapText="1"/>
    </xf>
    <xf numFmtId="166" fontId="6" fillId="0" borderId="3" xfId="1" applyNumberFormat="1" applyFont="1" applyFill="1" applyBorder="1" applyAlignment="1">
      <alignment vertical="top" wrapText="1"/>
    </xf>
    <xf numFmtId="166" fontId="5" fillId="0" borderId="14" xfId="1" applyNumberFormat="1" applyFont="1" applyFill="1" applyBorder="1" applyAlignment="1">
      <alignment vertical="top"/>
    </xf>
    <xf numFmtId="166" fontId="5" fillId="0" borderId="15" xfId="1" applyNumberFormat="1" applyFont="1" applyFill="1" applyBorder="1" applyAlignment="1">
      <alignment vertical="top"/>
    </xf>
    <xf numFmtId="0" fontId="6" fillId="0" borderId="3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11" xfId="0" applyFont="1" applyFill="1" applyBorder="1" applyAlignment="1">
      <alignment horizontal="center" vertical="top" wrapText="1"/>
    </xf>
    <xf numFmtId="166" fontId="6" fillId="0" borderId="12" xfId="1" applyNumberFormat="1" applyFont="1" applyFill="1" applyBorder="1" applyAlignment="1">
      <alignment vertical="top" wrapText="1"/>
    </xf>
    <xf numFmtId="0" fontId="8" fillId="2" borderId="6" xfId="0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 wrapText="1"/>
    </xf>
    <xf numFmtId="2" fontId="5" fillId="2" borderId="7" xfId="0" applyNumberFormat="1" applyFont="1" applyFill="1" applyBorder="1" applyAlignment="1">
      <alignment vertical="top" wrapText="1"/>
    </xf>
    <xf numFmtId="166" fontId="5" fillId="2" borderId="8" xfId="1" applyNumberFormat="1" applyFont="1" applyFill="1" applyBorder="1" applyAlignment="1">
      <alignment vertical="top" wrapText="1"/>
    </xf>
    <xf numFmtId="0" fontId="5" fillId="2" borderId="13" xfId="0" applyFont="1" applyFill="1" applyBorder="1" applyAlignment="1">
      <alignment vertical="top" wrapText="1"/>
    </xf>
    <xf numFmtId="1" fontId="5" fillId="2" borderId="14" xfId="0" applyNumberFormat="1" applyFont="1" applyFill="1" applyBorder="1" applyAlignment="1">
      <alignment vertical="top" wrapText="1"/>
    </xf>
    <xf numFmtId="1" fontId="6" fillId="2" borderId="14" xfId="0" applyNumberFormat="1" applyFont="1" applyFill="1" applyBorder="1" applyAlignment="1">
      <alignment horizontal="center" vertical="top" wrapText="1"/>
    </xf>
    <xf numFmtId="2" fontId="5" fillId="2" borderId="14" xfId="0" applyNumberFormat="1" applyFont="1" applyFill="1" applyBorder="1" applyAlignment="1">
      <alignment vertical="top" wrapText="1"/>
    </xf>
    <xf numFmtId="166" fontId="5" fillId="2" borderId="15" xfId="1" applyNumberFormat="1" applyFont="1" applyFill="1" applyBorder="1" applyAlignment="1">
      <alignment vertical="top" wrapText="1"/>
    </xf>
    <xf numFmtId="0" fontId="7" fillId="0" borderId="24" xfId="0" applyFont="1" applyFill="1" applyBorder="1" applyAlignment="1">
      <alignment vertical="top" wrapText="1"/>
    </xf>
    <xf numFmtId="166" fontId="7" fillId="0" borderId="22" xfId="1" applyNumberFormat="1" applyFont="1" applyFill="1" applyBorder="1" applyAlignment="1">
      <alignment vertical="top"/>
    </xf>
    <xf numFmtId="166" fontId="7" fillId="0" borderId="23" xfId="1" applyNumberFormat="1" applyFont="1" applyFill="1" applyBorder="1" applyAlignment="1">
      <alignment vertical="top"/>
    </xf>
    <xf numFmtId="0" fontId="6" fillId="0" borderId="1" xfId="0" applyFont="1" applyFill="1" applyBorder="1" applyAlignment="1">
      <alignment horizontal="center" vertical="top" wrapText="1"/>
    </xf>
    <xf numFmtId="2" fontId="6" fillId="0" borderId="11" xfId="0" applyNumberFormat="1" applyFont="1" applyFill="1" applyBorder="1" applyAlignment="1">
      <alignment vertical="top" wrapText="1"/>
    </xf>
    <xf numFmtId="166" fontId="7" fillId="0" borderId="17" xfId="1" applyNumberFormat="1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9" xfId="0" applyNumberFormat="1" applyFont="1" applyFill="1" applyBorder="1" applyAlignment="1">
      <alignment vertical="top" wrapText="1"/>
    </xf>
    <xf numFmtId="166" fontId="6" fillId="0" borderId="4" xfId="1" applyNumberFormat="1" applyFont="1" applyFill="1" applyBorder="1" applyAlignment="1">
      <alignment vertical="top"/>
    </xf>
    <xf numFmtId="166" fontId="6" fillId="0" borderId="5" xfId="1" applyNumberFormat="1" applyFont="1" applyFill="1" applyBorder="1" applyAlignment="1">
      <alignment vertical="top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Fill="1" applyBorder="1"/>
    <xf numFmtId="0" fontId="0" fillId="0" borderId="0" xfId="0" applyFill="1" applyBorder="1"/>
    <xf numFmtId="1" fontId="6" fillId="0" borderId="0" xfId="0" applyNumberFormat="1" applyFont="1" applyFill="1" applyBorder="1" applyAlignment="1">
      <alignment vertical="top" wrapText="1"/>
    </xf>
    <xf numFmtId="1" fontId="6" fillId="0" borderId="11" xfId="0" applyNumberFormat="1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0" fontId="6" fillId="0" borderId="14" xfId="0" applyFont="1" applyFill="1" applyBorder="1" applyAlignment="1">
      <alignment horizontal="center" vertical="top" wrapText="1"/>
    </xf>
    <xf numFmtId="2" fontId="6" fillId="0" borderId="14" xfId="0" applyNumberFormat="1" applyFont="1" applyFill="1" applyBorder="1" applyAlignment="1">
      <alignment vertical="top" wrapText="1"/>
    </xf>
    <xf numFmtId="166" fontId="6" fillId="0" borderId="15" xfId="1" applyNumberFormat="1" applyFont="1" applyFill="1" applyBorder="1" applyAlignment="1">
      <alignment vertical="top" wrapText="1"/>
    </xf>
    <xf numFmtId="166" fontId="5" fillId="0" borderId="0" xfId="1" applyNumberFormat="1" applyFont="1" applyFill="1" applyAlignment="1">
      <alignment horizontal="right" vertical="top" wrapText="1"/>
    </xf>
    <xf numFmtId="166" fontId="7" fillId="0" borderId="18" xfId="1" applyNumberFormat="1" applyFont="1" applyFill="1" applyBorder="1" applyAlignment="1">
      <alignment vertical="top" wrapText="1"/>
    </xf>
    <xf numFmtId="166" fontId="7" fillId="0" borderId="1" xfId="1" applyNumberFormat="1" applyFont="1" applyFill="1" applyBorder="1" applyAlignment="1">
      <alignment vertical="top" wrapText="1"/>
    </xf>
    <xf numFmtId="166" fontId="6" fillId="0" borderId="2" xfId="1" applyNumberFormat="1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5" fillId="0" borderId="6" xfId="0" applyNumberFormat="1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topLeftCell="A25" zoomScale="75" zoomScaleNormal="75" workbookViewId="0">
      <selection activeCell="F37" sqref="F37:F46"/>
    </sheetView>
  </sheetViews>
  <sheetFormatPr defaultRowHeight="16.8" x14ac:dyDescent="0.3"/>
  <cols>
    <col min="1" max="1" width="79.6640625" style="16" customWidth="1"/>
    <col min="2" max="2" width="15.6640625" style="16" customWidth="1"/>
    <col min="3" max="3" width="13.44140625" style="16" customWidth="1"/>
    <col min="4" max="4" width="14" style="16" customWidth="1"/>
    <col min="5" max="5" width="14.44140625" style="9" customWidth="1"/>
    <col min="6" max="6" width="10.6640625" style="16" bestFit="1" customWidth="1"/>
    <col min="7" max="7" width="9.109375" style="3"/>
    <col min="8" max="11" width="9.109375" style="2"/>
  </cols>
  <sheetData>
    <row r="1" spans="1:11" s="20" customFormat="1" ht="31.2" x14ac:dyDescent="0.3">
      <c r="A1" s="37" t="s">
        <v>9</v>
      </c>
      <c r="B1" s="9"/>
      <c r="C1" s="9">
        <v>2019</v>
      </c>
      <c r="D1" s="38" t="s">
        <v>20</v>
      </c>
      <c r="E1" s="38">
        <v>12</v>
      </c>
      <c r="F1" s="9"/>
      <c r="G1" s="3"/>
      <c r="H1" s="19"/>
      <c r="I1" s="19"/>
      <c r="J1" s="19"/>
      <c r="K1" s="19"/>
    </row>
    <row r="2" spans="1:11" s="20" customFormat="1" ht="15.75" customHeight="1" x14ac:dyDescent="0.3">
      <c r="A2" s="39" t="s">
        <v>13</v>
      </c>
      <c r="B2" s="9"/>
      <c r="C2" s="9"/>
      <c r="D2" s="9"/>
      <c r="E2" s="9"/>
      <c r="F2" s="9"/>
      <c r="G2" s="3"/>
      <c r="H2" s="19"/>
      <c r="I2" s="19"/>
      <c r="J2" s="19"/>
      <c r="K2" s="19"/>
    </row>
    <row r="3" spans="1:11" s="20" customFormat="1" x14ac:dyDescent="0.3">
      <c r="A3" s="9" t="s">
        <v>21</v>
      </c>
      <c r="B3" s="9">
        <f>58.5+3824.6</f>
        <v>3883.1</v>
      </c>
      <c r="C3" s="9"/>
      <c r="D3" s="9"/>
      <c r="E3" s="40"/>
      <c r="F3" s="9"/>
      <c r="G3" s="3"/>
      <c r="H3" s="19"/>
      <c r="I3" s="19"/>
      <c r="J3" s="19"/>
      <c r="K3" s="19"/>
    </row>
    <row r="4" spans="1:11" s="20" customFormat="1" x14ac:dyDescent="0.3">
      <c r="A4" s="9" t="s">
        <v>50</v>
      </c>
      <c r="B4" s="9">
        <v>18.93</v>
      </c>
      <c r="C4" s="9">
        <v>18.97</v>
      </c>
      <c r="D4" s="9"/>
      <c r="E4" s="9"/>
      <c r="F4" s="9"/>
      <c r="G4" s="3"/>
      <c r="H4" s="19"/>
      <c r="I4" s="19"/>
      <c r="J4" s="19"/>
      <c r="K4" s="19"/>
    </row>
    <row r="5" spans="1:11" s="20" customFormat="1" x14ac:dyDescent="0.3">
      <c r="A5" s="9" t="s">
        <v>17</v>
      </c>
      <c r="B5" s="115">
        <v>883024</v>
      </c>
      <c r="C5" s="41"/>
      <c r="D5" s="41"/>
      <c r="E5" s="9"/>
      <c r="F5" s="41"/>
      <c r="G5" s="9"/>
      <c r="H5" s="19"/>
      <c r="I5" s="19"/>
      <c r="J5" s="19"/>
      <c r="K5" s="19"/>
    </row>
    <row r="6" spans="1:11" s="20" customFormat="1" ht="17.399999999999999" thickBot="1" x14ac:dyDescent="0.35">
      <c r="A6" s="9" t="s">
        <v>0</v>
      </c>
      <c r="B6" s="9">
        <v>98.77</v>
      </c>
      <c r="C6" s="9"/>
      <c r="D6" s="9"/>
      <c r="E6" s="9"/>
      <c r="F6" s="41"/>
      <c r="G6" s="3"/>
      <c r="H6" s="19"/>
      <c r="I6" s="19"/>
      <c r="J6" s="19"/>
      <c r="K6" s="19"/>
    </row>
    <row r="7" spans="1:11" s="22" customFormat="1" ht="62.4" x14ac:dyDescent="0.3">
      <c r="A7" s="5" t="s">
        <v>1</v>
      </c>
      <c r="B7" s="7" t="s">
        <v>10</v>
      </c>
      <c r="C7" s="7" t="s">
        <v>15</v>
      </c>
      <c r="D7" s="7" t="s">
        <v>18</v>
      </c>
      <c r="E7" s="6" t="s">
        <v>16</v>
      </c>
      <c r="F7" s="10"/>
      <c r="G7" s="17"/>
      <c r="H7" s="21"/>
      <c r="I7" s="21"/>
      <c r="J7" s="21"/>
      <c r="K7" s="21"/>
    </row>
    <row r="8" spans="1:11" s="20" customFormat="1" ht="15.75" customHeight="1" x14ac:dyDescent="0.3">
      <c r="A8" s="11" t="s">
        <v>2</v>
      </c>
      <c r="B8" s="28" t="s">
        <v>11</v>
      </c>
      <c r="C8" s="99" t="s">
        <v>19</v>
      </c>
      <c r="D8" s="12">
        <v>1.02</v>
      </c>
      <c r="E8" s="78">
        <f>D8*B3*E1</f>
        <v>47529.144</v>
      </c>
      <c r="F8" s="9"/>
      <c r="G8" s="3"/>
      <c r="H8" s="19"/>
      <c r="I8" s="19"/>
      <c r="J8" s="19"/>
      <c r="K8" s="19"/>
    </row>
    <row r="9" spans="1:11" s="20" customFormat="1" ht="46.8" x14ac:dyDescent="0.3">
      <c r="A9" s="11" t="s">
        <v>3</v>
      </c>
      <c r="B9" s="28" t="s">
        <v>11</v>
      </c>
      <c r="C9" s="99" t="s">
        <v>19</v>
      </c>
      <c r="D9" s="12">
        <f>5.4+D10+D11+D12+D13+D14+0.02</f>
        <v>7.6930121123157607</v>
      </c>
      <c r="E9" s="78">
        <f>D9*E1*B3</f>
        <v>358472.82399999996</v>
      </c>
      <c r="F9" s="9"/>
      <c r="G9" s="3"/>
      <c r="H9" s="19"/>
      <c r="I9" s="19"/>
      <c r="J9" s="19"/>
      <c r="K9" s="19"/>
    </row>
    <row r="10" spans="1:11" s="20" customFormat="1" ht="15.75" customHeight="1" x14ac:dyDescent="0.3">
      <c r="A10" s="14" t="s">
        <v>4</v>
      </c>
      <c r="B10" s="28"/>
      <c r="C10" s="99" t="s">
        <v>19</v>
      </c>
      <c r="D10" s="12">
        <f>E10/E1/B3</f>
        <v>0.1261878396126806</v>
      </c>
      <c r="E10" s="78">
        <v>5880</v>
      </c>
      <c r="F10" s="9"/>
      <c r="G10" s="3"/>
      <c r="H10" s="19"/>
      <c r="I10" s="19"/>
      <c r="J10" s="19"/>
      <c r="K10" s="19"/>
    </row>
    <row r="11" spans="1:11" s="20" customFormat="1" ht="15.75" customHeight="1" x14ac:dyDescent="0.3">
      <c r="A11" s="14" t="s">
        <v>5</v>
      </c>
      <c r="B11" s="28"/>
      <c r="C11" s="99" t="s">
        <v>19</v>
      </c>
      <c r="D11" s="12">
        <f>E11/E1/B3</f>
        <v>0.12659558943455829</v>
      </c>
      <c r="E11" s="78">
        <v>5899</v>
      </c>
      <c r="F11" s="9"/>
      <c r="G11" s="3"/>
      <c r="H11" s="19"/>
      <c r="I11" s="19"/>
      <c r="J11" s="19"/>
      <c r="K11" s="19"/>
    </row>
    <row r="12" spans="1:11" s="20" customFormat="1" ht="15.75" customHeight="1" x14ac:dyDescent="0.3">
      <c r="A12" s="14" t="s">
        <v>29</v>
      </c>
      <c r="B12" s="28"/>
      <c r="C12" s="99" t="s">
        <v>19</v>
      </c>
      <c r="D12" s="12">
        <f>E12/E1/B3</f>
        <v>0</v>
      </c>
      <c r="E12" s="78"/>
      <c r="F12" s="9"/>
      <c r="G12" s="3"/>
      <c r="H12" s="19"/>
      <c r="I12" s="19"/>
      <c r="J12" s="19"/>
      <c r="K12" s="19"/>
    </row>
    <row r="13" spans="1:11" s="20" customFormat="1" ht="15.75" customHeight="1" x14ac:dyDescent="0.3">
      <c r="A13" s="14" t="s">
        <v>6</v>
      </c>
      <c r="B13" s="28"/>
      <c r="C13" s="99" t="s">
        <v>19</v>
      </c>
      <c r="D13" s="12">
        <f>E13/B3/E1</f>
        <v>1.9996265870052279</v>
      </c>
      <c r="E13" s="78">
        <v>93177</v>
      </c>
      <c r="F13" s="9"/>
      <c r="G13" s="3"/>
      <c r="H13" s="19"/>
      <c r="I13" s="19"/>
      <c r="J13" s="19"/>
      <c r="K13" s="19"/>
    </row>
    <row r="14" spans="1:11" s="108" customFormat="1" ht="15.6" x14ac:dyDescent="0.3">
      <c r="A14" s="14" t="s">
        <v>53</v>
      </c>
      <c r="B14" s="82"/>
      <c r="C14" s="106" t="s">
        <v>19</v>
      </c>
      <c r="D14" s="12">
        <f>E14/B3/E1</f>
        <v>2.0602096263294793E-2</v>
      </c>
      <c r="E14" s="78">
        <v>960</v>
      </c>
      <c r="F14" s="15"/>
      <c r="G14" s="15"/>
      <c r="H14" s="49"/>
      <c r="I14" s="107"/>
      <c r="J14" s="107"/>
    </row>
    <row r="15" spans="1:11" s="20" customFormat="1" ht="46.8" x14ac:dyDescent="0.3">
      <c r="A15" s="11" t="s">
        <v>54</v>
      </c>
      <c r="B15" s="28" t="s">
        <v>11</v>
      </c>
      <c r="C15" s="99" t="s">
        <v>19</v>
      </c>
      <c r="D15" s="12">
        <f>E15/E1/B3</f>
        <v>5.4461641472019782</v>
      </c>
      <c r="E15" s="78">
        <f>6220*3.4*E1</f>
        <v>253776</v>
      </c>
      <c r="F15" s="9"/>
      <c r="G15" s="3"/>
      <c r="H15" s="19"/>
      <c r="I15" s="19"/>
      <c r="J15" s="19"/>
      <c r="K15" s="19"/>
    </row>
    <row r="16" spans="1:11" s="20" customFormat="1" ht="31.8" thickBot="1" x14ac:dyDescent="0.35">
      <c r="A16" s="83" t="s">
        <v>47</v>
      </c>
      <c r="B16" s="84" t="s">
        <v>11</v>
      </c>
      <c r="C16" s="85" t="s">
        <v>19</v>
      </c>
      <c r="D16" s="100">
        <v>0.49</v>
      </c>
      <c r="E16" s="86">
        <f>D16*E1*B3</f>
        <v>22832.628000000001</v>
      </c>
      <c r="F16" s="9"/>
      <c r="G16" s="3"/>
      <c r="H16" s="19"/>
      <c r="I16" s="19"/>
      <c r="J16" s="19"/>
      <c r="K16" s="19"/>
    </row>
    <row r="17" spans="1:11" s="20" customFormat="1" x14ac:dyDescent="0.3">
      <c r="A17" s="87" t="s">
        <v>48</v>
      </c>
      <c r="B17" s="88"/>
      <c r="C17" s="88"/>
      <c r="D17" s="89">
        <f>E17/E1/B3</f>
        <v>1.9190116573528022</v>
      </c>
      <c r="E17" s="90">
        <f>E18+E19+E20+E21+E22+E23+E24+E25</f>
        <v>89420.569999999992</v>
      </c>
      <c r="F17" s="9"/>
      <c r="G17" s="3"/>
      <c r="H17" s="19"/>
      <c r="I17" s="19"/>
      <c r="J17" s="19"/>
      <c r="K17" s="19"/>
    </row>
    <row r="18" spans="1:11" s="52" customFormat="1" ht="15.75" customHeight="1" x14ac:dyDescent="0.3">
      <c r="A18" s="11" t="s">
        <v>59</v>
      </c>
      <c r="B18" s="28" t="s">
        <v>51</v>
      </c>
      <c r="C18" s="32" t="s">
        <v>19</v>
      </c>
      <c r="D18" s="13"/>
      <c r="E18" s="78">
        <f>1143.4+2063.09+2047.31+1180.26+4057.57</f>
        <v>10491.630000000001</v>
      </c>
      <c r="F18" s="9"/>
      <c r="G18" s="3"/>
      <c r="H18" s="19"/>
      <c r="I18" s="19"/>
      <c r="J18" s="19"/>
      <c r="K18" s="19"/>
    </row>
    <row r="19" spans="1:11" s="52" customFormat="1" ht="15.75" customHeight="1" x14ac:dyDescent="0.3">
      <c r="A19" s="11" t="s">
        <v>52</v>
      </c>
      <c r="B19" s="28" t="s">
        <v>32</v>
      </c>
      <c r="C19" s="32" t="s">
        <v>19</v>
      </c>
      <c r="D19" s="13"/>
      <c r="E19" s="78">
        <v>1572</v>
      </c>
      <c r="F19" s="9"/>
      <c r="G19" s="3"/>
      <c r="H19" s="19"/>
      <c r="I19" s="19"/>
      <c r="J19" s="19"/>
      <c r="K19" s="19"/>
    </row>
    <row r="20" spans="1:11" s="52" customFormat="1" ht="15.75" customHeight="1" x14ac:dyDescent="0.3">
      <c r="A20" s="11" t="s">
        <v>58</v>
      </c>
      <c r="B20" s="28" t="s">
        <v>62</v>
      </c>
      <c r="C20" s="32" t="s">
        <v>19</v>
      </c>
      <c r="D20" s="13"/>
      <c r="E20" s="78">
        <f>19431.26+11946.15+1963.54</f>
        <v>33340.949999999997</v>
      </c>
      <c r="F20" s="9"/>
      <c r="G20" s="3"/>
      <c r="H20" s="19"/>
      <c r="I20" s="19"/>
      <c r="J20" s="19"/>
      <c r="K20" s="19"/>
    </row>
    <row r="21" spans="1:11" s="52" customFormat="1" ht="15.75" customHeight="1" x14ac:dyDescent="0.3">
      <c r="A21" s="11" t="s">
        <v>55</v>
      </c>
      <c r="B21" s="28" t="s">
        <v>33</v>
      </c>
      <c r="C21" s="32" t="s">
        <v>19</v>
      </c>
      <c r="D21" s="13"/>
      <c r="E21" s="78">
        <v>3780</v>
      </c>
      <c r="F21" s="9"/>
      <c r="G21" s="3"/>
      <c r="H21" s="19"/>
      <c r="I21" s="19"/>
      <c r="J21" s="19"/>
      <c r="K21" s="19"/>
    </row>
    <row r="22" spans="1:11" s="52" customFormat="1" ht="15.75" customHeight="1" x14ac:dyDescent="0.3">
      <c r="A22" s="118" t="s">
        <v>56</v>
      </c>
      <c r="B22" s="28" t="s">
        <v>57</v>
      </c>
      <c r="C22" s="32" t="s">
        <v>19</v>
      </c>
      <c r="D22" s="13"/>
      <c r="E22" s="78">
        <v>9188.9500000000007</v>
      </c>
      <c r="F22" s="9"/>
      <c r="G22" s="3"/>
      <c r="H22" s="19"/>
      <c r="I22" s="19"/>
      <c r="J22" s="19"/>
      <c r="K22" s="19"/>
    </row>
    <row r="23" spans="1:11" s="52" customFormat="1" ht="15.75" customHeight="1" x14ac:dyDescent="0.3">
      <c r="A23" s="11" t="s">
        <v>61</v>
      </c>
      <c r="B23" s="28" t="s">
        <v>60</v>
      </c>
      <c r="C23" s="32" t="s">
        <v>19</v>
      </c>
      <c r="D23" s="13"/>
      <c r="E23" s="78">
        <v>24000</v>
      </c>
      <c r="F23" s="9"/>
      <c r="G23" s="3"/>
      <c r="H23" s="19"/>
      <c r="I23" s="19"/>
      <c r="J23" s="19"/>
      <c r="K23" s="19"/>
    </row>
    <row r="24" spans="1:11" s="52" customFormat="1" ht="15.75" customHeight="1" x14ac:dyDescent="0.3">
      <c r="A24" s="11" t="s">
        <v>63</v>
      </c>
      <c r="B24" s="28" t="s">
        <v>60</v>
      </c>
      <c r="C24" s="32" t="s">
        <v>19</v>
      </c>
      <c r="D24" s="13"/>
      <c r="E24" s="78">
        <v>3900</v>
      </c>
      <c r="F24" s="9"/>
      <c r="G24" s="3"/>
      <c r="H24" s="19"/>
      <c r="I24" s="19"/>
      <c r="J24" s="19"/>
      <c r="K24" s="19"/>
    </row>
    <row r="25" spans="1:11" s="24" customFormat="1" ht="15.75" customHeight="1" thickBot="1" x14ac:dyDescent="0.35">
      <c r="A25" s="83" t="s">
        <v>64</v>
      </c>
      <c r="B25" s="84" t="s">
        <v>65</v>
      </c>
      <c r="C25" s="85" t="s">
        <v>19</v>
      </c>
      <c r="D25" s="110"/>
      <c r="E25" s="86">
        <v>3147.04</v>
      </c>
      <c r="F25" s="39"/>
      <c r="G25" s="8"/>
      <c r="H25" s="23"/>
      <c r="I25" s="23"/>
      <c r="J25" s="23"/>
      <c r="K25" s="23"/>
    </row>
    <row r="26" spans="1:11" s="27" customFormat="1" ht="15.75" customHeight="1" thickBot="1" x14ac:dyDescent="0.35">
      <c r="A26" s="111" t="s">
        <v>49</v>
      </c>
      <c r="B26" s="112"/>
      <c r="C26" s="112" t="s">
        <v>19</v>
      </c>
      <c r="D26" s="113">
        <f>E26/E1/B3</f>
        <v>0.71755384443700487</v>
      </c>
      <c r="E26" s="114">
        <f>D44+D45</f>
        <v>33436</v>
      </c>
      <c r="F26" s="33"/>
      <c r="G26" s="34"/>
      <c r="H26" s="26"/>
      <c r="I26" s="26"/>
      <c r="J26" s="26"/>
    </row>
    <row r="27" spans="1:11" s="20" customFormat="1" ht="17.399999999999999" thickBot="1" x14ac:dyDescent="0.35">
      <c r="A27" s="91" t="s">
        <v>7</v>
      </c>
      <c r="B27" s="92"/>
      <c r="C27" s="93" t="str">
        <f>C26</f>
        <v>руб</v>
      </c>
      <c r="D27" s="94">
        <f>D8+D9+D15+D16+D17+D26</f>
        <v>17.285741761307548</v>
      </c>
      <c r="E27" s="95">
        <f>E8+E9+E15+E16+E17+E26</f>
        <v>805467.16599999997</v>
      </c>
      <c r="F27" s="42"/>
      <c r="G27" s="18"/>
      <c r="H27" s="19"/>
      <c r="I27" s="19"/>
      <c r="J27" s="19"/>
      <c r="K27" s="19"/>
    </row>
    <row r="28" spans="1:11" s="27" customFormat="1" ht="16.2" thickBot="1" x14ac:dyDescent="0.35">
      <c r="A28" s="124" t="s">
        <v>25</v>
      </c>
      <c r="B28" s="125"/>
      <c r="C28" s="125"/>
      <c r="D28" s="53" t="s">
        <v>27</v>
      </c>
      <c r="E28" s="54" t="s">
        <v>28</v>
      </c>
      <c r="F28" s="35"/>
      <c r="G28" s="33"/>
      <c r="H28" s="55"/>
      <c r="I28" s="26"/>
      <c r="J28" s="26"/>
    </row>
    <row r="29" spans="1:11" s="61" customFormat="1" x14ac:dyDescent="0.3">
      <c r="A29" s="43" t="s">
        <v>46</v>
      </c>
      <c r="B29" s="30"/>
      <c r="C29" s="58" t="s">
        <v>24</v>
      </c>
      <c r="D29" s="101"/>
      <c r="E29" s="116">
        <v>-43238</v>
      </c>
      <c r="F29" s="44"/>
      <c r="G29" s="59"/>
      <c r="H29" s="60"/>
      <c r="I29" s="60"/>
      <c r="J29" s="60"/>
      <c r="K29" s="60"/>
    </row>
    <row r="30" spans="1:11" s="61" customFormat="1" ht="15.75" customHeight="1" x14ac:dyDescent="0.3">
      <c r="A30" s="14" t="s">
        <v>12</v>
      </c>
      <c r="B30" s="29"/>
      <c r="C30" s="62" t="s">
        <v>24</v>
      </c>
      <c r="D30" s="117">
        <f>21003/12*E1</f>
        <v>21003</v>
      </c>
      <c r="E30" s="73"/>
      <c r="F30" s="44"/>
      <c r="G30" s="59"/>
      <c r="H30" s="60"/>
      <c r="I30" s="60"/>
      <c r="J30" s="60"/>
      <c r="K30" s="60"/>
    </row>
    <row r="31" spans="1:11" s="61" customFormat="1" ht="15.75" customHeight="1" x14ac:dyDescent="0.3">
      <c r="A31" s="14" t="s">
        <v>34</v>
      </c>
      <c r="B31" s="29"/>
      <c r="C31" s="62" t="s">
        <v>24</v>
      </c>
      <c r="D31" s="117">
        <f>2205.39+1556.77+2263.01</f>
        <v>6025.17</v>
      </c>
      <c r="E31" s="73"/>
      <c r="F31" s="45"/>
      <c r="G31" s="59"/>
      <c r="H31" s="60"/>
      <c r="I31" s="60"/>
      <c r="J31" s="60"/>
      <c r="K31" s="60"/>
    </row>
    <row r="32" spans="1:11" s="65" customFormat="1" ht="15.75" customHeight="1" x14ac:dyDescent="0.35">
      <c r="A32" s="14" t="s">
        <v>30</v>
      </c>
      <c r="B32" s="29"/>
      <c r="C32" s="62" t="s">
        <v>24</v>
      </c>
      <c r="D32" s="117">
        <f>B5</f>
        <v>883024</v>
      </c>
      <c r="E32" s="73"/>
      <c r="F32" s="46"/>
      <c r="G32" s="63"/>
      <c r="H32" s="64"/>
      <c r="I32" s="64"/>
      <c r="J32" s="64"/>
      <c r="K32" s="64"/>
    </row>
    <row r="33" spans="1:11" s="65" customFormat="1" ht="15.75" customHeight="1" x14ac:dyDescent="0.35">
      <c r="A33" s="56" t="str">
        <f>A27</f>
        <v>итого расходы</v>
      </c>
      <c r="B33" s="57"/>
      <c r="C33" s="66" t="str">
        <f>C27</f>
        <v>руб</v>
      </c>
      <c r="D33" s="74"/>
      <c r="E33" s="75">
        <f>E27</f>
        <v>805467.16599999997</v>
      </c>
      <c r="F33" s="46"/>
      <c r="G33" s="63"/>
      <c r="H33" s="64"/>
      <c r="I33" s="64"/>
      <c r="J33" s="64"/>
      <c r="K33" s="64"/>
    </row>
    <row r="34" spans="1:11" s="70" customFormat="1" ht="15.75" customHeight="1" thickBot="1" x14ac:dyDescent="0.35">
      <c r="A34" s="47" t="s">
        <v>14</v>
      </c>
      <c r="B34" s="36"/>
      <c r="C34" s="67" t="s">
        <v>24</v>
      </c>
      <c r="D34" s="76">
        <f>E29+D30+D31+D32-E33</f>
        <v>61347.004000000074</v>
      </c>
      <c r="E34" s="77"/>
      <c r="F34" s="48"/>
      <c r="G34" s="68"/>
      <c r="H34" s="69"/>
      <c r="I34" s="69"/>
      <c r="J34" s="69"/>
    </row>
    <row r="35" spans="1:11" s="20" customFormat="1" ht="15.6" x14ac:dyDescent="0.3">
      <c r="A35" s="121" t="s">
        <v>42</v>
      </c>
      <c r="B35" s="122"/>
      <c r="C35" s="122"/>
      <c r="D35" s="122"/>
      <c r="E35" s="123"/>
      <c r="F35" s="49"/>
      <c r="G35" s="4"/>
      <c r="H35" s="4"/>
      <c r="I35" s="3"/>
      <c r="J35" s="3"/>
    </row>
    <row r="36" spans="1:11" s="52" customFormat="1" ht="15.6" x14ac:dyDescent="0.3">
      <c r="A36" s="51" t="s">
        <v>22</v>
      </c>
      <c r="B36" s="119" t="s">
        <v>35</v>
      </c>
      <c r="C36" s="119" t="s">
        <v>26</v>
      </c>
      <c r="D36" s="126"/>
      <c r="E36" s="127"/>
      <c r="F36" s="4"/>
      <c r="G36" s="4"/>
      <c r="H36" s="4"/>
      <c r="I36" s="3"/>
      <c r="J36" s="3"/>
    </row>
    <row r="37" spans="1:11" s="52" customFormat="1" ht="62.4" x14ac:dyDescent="0.3">
      <c r="A37" s="11"/>
      <c r="B37" s="120"/>
      <c r="C37" s="102" t="s">
        <v>36</v>
      </c>
      <c r="D37" s="102" t="s">
        <v>37</v>
      </c>
      <c r="E37" s="81" t="s">
        <v>31</v>
      </c>
      <c r="F37" s="4"/>
      <c r="G37" s="4"/>
      <c r="H37" s="4"/>
      <c r="I37" s="3"/>
      <c r="J37" s="3"/>
    </row>
    <row r="38" spans="1:11" s="20" customFormat="1" ht="15.75" customHeight="1" x14ac:dyDescent="0.3">
      <c r="A38" s="25" t="s">
        <v>43</v>
      </c>
      <c r="B38" s="71">
        <v>870143</v>
      </c>
      <c r="C38" s="71">
        <v>870141</v>
      </c>
      <c r="D38" s="71"/>
      <c r="E38" s="72"/>
      <c r="F38" s="50"/>
      <c r="G38" s="4"/>
      <c r="H38" s="4"/>
      <c r="I38" s="3"/>
      <c r="J38" s="3"/>
    </row>
    <row r="39" spans="1:11" s="20" customFormat="1" ht="15.75" customHeight="1" x14ac:dyDescent="0.3">
      <c r="A39" s="25" t="s">
        <v>44</v>
      </c>
      <c r="B39" s="71">
        <v>421443</v>
      </c>
      <c r="C39" s="71">
        <v>412918</v>
      </c>
      <c r="D39" s="71">
        <v>33095</v>
      </c>
      <c r="E39" s="72"/>
      <c r="F39" s="50"/>
      <c r="G39" s="4"/>
      <c r="H39" s="4"/>
      <c r="I39" s="3"/>
      <c r="J39" s="3"/>
    </row>
    <row r="40" spans="1:11" s="20" customFormat="1" ht="15.75" customHeight="1" x14ac:dyDescent="0.3">
      <c r="A40" s="25" t="s">
        <v>38</v>
      </c>
      <c r="B40" s="71">
        <v>98300</v>
      </c>
      <c r="C40" s="71">
        <v>95409</v>
      </c>
      <c r="D40" s="71">
        <v>3882</v>
      </c>
      <c r="E40" s="72"/>
      <c r="F40" s="50"/>
      <c r="G40" s="4"/>
      <c r="H40" s="4"/>
      <c r="I40" s="3"/>
      <c r="J40" s="3"/>
    </row>
    <row r="41" spans="1:11" s="20" customFormat="1" ht="15.75" customHeight="1" x14ac:dyDescent="0.3">
      <c r="A41" s="25" t="s">
        <v>39</v>
      </c>
      <c r="B41" s="71">
        <v>171091</v>
      </c>
      <c r="C41" s="71">
        <v>166632</v>
      </c>
      <c r="D41" s="71">
        <v>8999</v>
      </c>
      <c r="E41" s="72"/>
      <c r="F41" s="50"/>
      <c r="G41" s="4"/>
      <c r="H41" s="4"/>
      <c r="I41" s="3"/>
      <c r="J41" s="3"/>
    </row>
    <row r="42" spans="1:11" s="20" customFormat="1" ht="15.75" customHeight="1" x14ac:dyDescent="0.3">
      <c r="A42" s="25" t="s">
        <v>40</v>
      </c>
      <c r="B42" s="71">
        <v>297414</v>
      </c>
      <c r="C42" s="71">
        <v>279716</v>
      </c>
      <c r="D42" s="71">
        <v>27172</v>
      </c>
      <c r="E42" s="72">
        <v>137</v>
      </c>
      <c r="F42" s="50"/>
      <c r="G42" s="4"/>
      <c r="H42" s="4"/>
      <c r="I42" s="3"/>
      <c r="J42" s="3"/>
    </row>
    <row r="43" spans="1:11" s="20" customFormat="1" ht="15.75" customHeight="1" thickBot="1" x14ac:dyDescent="0.35">
      <c r="A43" s="103" t="s">
        <v>45</v>
      </c>
      <c r="B43" s="104">
        <v>173045</v>
      </c>
      <c r="C43" s="104">
        <v>173035</v>
      </c>
      <c r="D43" s="104"/>
      <c r="E43" s="105"/>
      <c r="F43" s="50"/>
      <c r="G43" s="4"/>
      <c r="H43" s="4"/>
      <c r="I43" s="3"/>
      <c r="J43" s="3"/>
    </row>
    <row r="44" spans="1:11" s="20" customFormat="1" ht="16.2" thickBot="1" x14ac:dyDescent="0.35">
      <c r="A44" s="31" t="s">
        <v>23</v>
      </c>
      <c r="B44" s="79">
        <f>SUM(B38:B43)</f>
        <v>2031436</v>
      </c>
      <c r="C44" s="79">
        <f>SUM(C38:C43)</f>
        <v>1997851</v>
      </c>
      <c r="D44" s="79">
        <f>SUM(D38:D43)</f>
        <v>73148</v>
      </c>
      <c r="E44" s="80">
        <f>SUM(E38:E42)</f>
        <v>137</v>
      </c>
      <c r="F44" s="44"/>
    </row>
    <row r="45" spans="1:11" s="61" customFormat="1" ht="15.75" customHeight="1" thickBot="1" x14ac:dyDescent="0.35">
      <c r="A45" s="96" t="s">
        <v>41</v>
      </c>
      <c r="B45" s="97"/>
      <c r="C45" s="97"/>
      <c r="D45" s="97">
        <f>B39+B40+B41+B42-C39-C40-C41-C42-D39-D40-D41-D42-E42-E39-E40-E41</f>
        <v>-39712</v>
      </c>
      <c r="E45" s="98"/>
      <c r="F45" s="109"/>
    </row>
    <row r="46" spans="1:11" s="1" customFormat="1" ht="15.6" x14ac:dyDescent="0.3">
      <c r="A46" s="15" t="s">
        <v>8</v>
      </c>
      <c r="B46" s="9"/>
      <c r="C46" s="9"/>
      <c r="D46" s="9"/>
      <c r="E46" s="9"/>
      <c r="F46" s="9"/>
      <c r="G46" s="20"/>
      <c r="H46" s="20"/>
    </row>
  </sheetData>
  <mergeCells count="4">
    <mergeCell ref="B36:B37"/>
    <mergeCell ref="A35:E35"/>
    <mergeCell ref="A28:C28"/>
    <mergeCell ref="C36:E36"/>
  </mergeCells>
  <pageMargins left="0.31496062992125984" right="0.31496062992125984" top="0.35433070866141736" bottom="0.35433070866141736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2020-02-20T13:04:16Z</cp:lastPrinted>
  <dcterms:created xsi:type="dcterms:W3CDTF">2016-04-22T06:39:22Z</dcterms:created>
  <dcterms:modified xsi:type="dcterms:W3CDTF">2020-03-05T10:54:19Z</dcterms:modified>
</cp:coreProperties>
</file>