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C21" i="1" l="1"/>
  <c r="E16" i="1" l="1"/>
  <c r="D25" i="1" l="1"/>
  <c r="D24" i="1" l="1"/>
  <c r="E17" i="1" l="1"/>
  <c r="B5" i="1" l="1"/>
  <c r="D39" i="1" l="1"/>
  <c r="D38" i="1"/>
  <c r="E19" i="1" s="1"/>
  <c r="D19" i="1" s="1"/>
  <c r="D13" i="1" l="1"/>
  <c r="E20" i="1" l="1"/>
  <c r="E38" i="1" l="1"/>
  <c r="C38" i="1"/>
  <c r="B38" i="1"/>
  <c r="E43" i="1" l="1"/>
  <c r="D26" i="1" l="1"/>
  <c r="D12" i="1"/>
  <c r="C27" i="1"/>
  <c r="A27" i="1"/>
  <c r="D11" i="1" l="1"/>
  <c r="D14" i="1" l="1"/>
  <c r="D16" i="1"/>
  <c r="E15" i="1"/>
  <c r="D10" i="1"/>
  <c r="E8" i="1"/>
  <c r="D21" i="1" l="1"/>
  <c r="E9" i="1"/>
  <c r="E21" i="1" l="1"/>
  <c r="E27" i="1" s="1"/>
  <c r="D28" i="1" s="1"/>
</calcChain>
</file>

<file path=xl/sharedStrings.xml><?xml version="1.0" encoding="utf-8"?>
<sst xmlns="http://schemas.openxmlformats.org/spreadsheetml/2006/main" count="81" uniqueCount="60">
  <si>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</si>
  <si>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</si>
  <si>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</si>
  <si>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</si>
  <si>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</si>
  <si>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</si>
  <si>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</si>
  <si>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</si>
  <si>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</si>
  <si>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</si>
  <si>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</si>
  <si>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</si>
  <si>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д.10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</si>
  <si>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</si>
  <si>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</si>
  <si>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</si>
  <si>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</si>
  <si>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</si>
  <si>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</si>
  <si>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 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</si>
  <si>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</si>
  <si>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</si>
  <si>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</si>
  <si>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</si>
  <si>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</si>
  <si>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</si>
  <si>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</si>
  <si>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</si>
  <si>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</si>
  <si>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</si>
  <si>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</si>
  <si>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</si>
  <si>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</si>
  <si>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</si>
  <si>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</si>
  <si>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</si>
  <si>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</si>
  <si>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</si>
  <si>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</si>
  <si>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</si>
  <si>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</si>
  <si>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</si>
  <si>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</si>
  <si>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</si>
  <si>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</si>
  <si>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</si>
  <si>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</si>
  <si>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</si>
  <si>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</si>
  <si>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</si>
  <si>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Тариф на 1 кв.м., руб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</si>
  <si>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</si>
  <si>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</si>
  <si>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июнь,окт</t>
  </si>
  <si>
    <t>работы на общедомовой системе ГВС п.1</t>
  </si>
  <si>
    <t>работы на общедомовой системе отопления кв.2, теплоузел п.1,2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</si>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</sst>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" fontId="2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0" fillId="0" borderId="0" xfId="0" applyFont="1" applyFill="1" applyBorder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vertical="top" wrapText="1"/>
    </xf>
    <xf numFmtId="165" fontId="9" fillId="2" borderId="15" xfId="1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5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2" fontId="5" fillId="0" borderId="21" xfId="0" applyNumberFormat="1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1" fontId="4" fillId="2" borderId="24" xfId="0" applyNumberFormat="1" applyFont="1" applyFill="1" applyBorder="1" applyAlignment="1">
      <alignment vertical="top" wrapText="1"/>
    </xf>
    <xf numFmtId="1" fontId="5" fillId="2" borderId="24" xfId="0" applyNumberFormat="1" applyFont="1" applyFill="1" applyBorder="1" applyAlignment="1">
      <alignment horizontal="center" vertical="top" wrapText="1"/>
    </xf>
    <xf numFmtId="2" fontId="4" fillId="2" borderId="24" xfId="0" applyNumberFormat="1" applyFont="1" applyFill="1" applyBorder="1" applyAlignment="1">
      <alignment vertical="top" wrapText="1"/>
    </xf>
    <xf numFmtId="165" fontId="4" fillId="2" borderId="25" xfId="1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top"/>
    </xf>
    <xf numFmtId="165" fontId="7" fillId="0" borderId="25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6" fillId="0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165" fontId="5" fillId="0" borderId="22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4" xfId="0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25" zoomScale="75" zoomScaleNormal="75" workbookViewId="0">
      <selection activeCell="F31" sqref="F31:F41"/>
    </sheetView>
  </sheetViews>
  <sheetFormatPr defaultRowHeight="15.6" x14ac:dyDescent="0.3"/>
  <cols>
    <col min="1" max="1" width="79.33203125" style="10" customWidth="1"/>
    <col min="2" max="2" width="13.6640625" style="10" customWidth="1"/>
    <col min="3" max="3" width="13.5546875" style="10" customWidth="1"/>
    <col min="4" max="4" width="14.109375" style="10" customWidth="1"/>
    <col min="5" max="5" width="13.6640625" style="10" customWidth="1"/>
    <col min="6" max="6" width="9.88671875" style="10" bestFit="1" customWidth="1"/>
    <col min="7" max="7" width="9.109375" style="2"/>
  </cols>
  <sheetData>
    <row r="1" spans="1:10" s="18" customFormat="1" ht="31.2" x14ac:dyDescent="0.3">
      <c r="A1" s="33" t="s">
        <v>8</v>
      </c>
      <c r="B1" s="10"/>
      <c r="C1" s="10">
        <v>2019</v>
      </c>
      <c r="D1" s="34" t="s">
        <v>16</v>
      </c>
      <c r="E1" s="34">
        <v>12</v>
      </c>
      <c r="F1" s="10"/>
      <c r="G1" s="3"/>
    </row>
    <row r="2" spans="1:10" s="18" customFormat="1" x14ac:dyDescent="0.3">
      <c r="A2" s="35" t="s">
        <v>12</v>
      </c>
      <c r="B2" s="10"/>
      <c r="C2" s="10"/>
      <c r="D2" s="10"/>
      <c r="E2" s="10"/>
      <c r="F2" s="10"/>
      <c r="G2" s="3"/>
    </row>
    <row r="3" spans="1:10" s="18" customFormat="1" x14ac:dyDescent="0.3">
      <c r="A3" s="10" t="s">
        <v>20</v>
      </c>
      <c r="B3" s="10">
        <v>2803.5</v>
      </c>
      <c r="C3" s="10"/>
      <c r="D3" s="10"/>
      <c r="E3" s="10"/>
      <c r="F3" s="10"/>
      <c r="G3" s="3"/>
    </row>
    <row r="4" spans="1:10" s="18" customFormat="1" x14ac:dyDescent="0.3">
      <c r="A4" s="10" t="s">
        <v>50</v>
      </c>
      <c r="B4" s="10">
        <v>16.21</v>
      </c>
      <c r="C4" s="10">
        <v>16.260000000000002</v>
      </c>
      <c r="D4" s="10"/>
      <c r="E4" s="10"/>
      <c r="F4" s="10"/>
      <c r="G4" s="3"/>
    </row>
    <row r="5" spans="1:10" s="18" customFormat="1" x14ac:dyDescent="0.3">
      <c r="A5" s="10" t="s">
        <v>19</v>
      </c>
      <c r="B5" s="114">
        <f>B4*6*B3+B3*(E1-6)*C4</f>
        <v>546177.87000000011</v>
      </c>
      <c r="C5" s="36"/>
      <c r="D5" s="36"/>
      <c r="E5" s="10"/>
      <c r="F5" s="36"/>
      <c r="G5" s="10"/>
    </row>
    <row r="6" spans="1:10" s="18" customFormat="1" ht="16.2" thickBot="1" x14ac:dyDescent="0.35">
      <c r="A6" s="10" t="s">
        <v>0</v>
      </c>
      <c r="B6" s="10">
        <v>100.97</v>
      </c>
      <c r="C6" s="10"/>
      <c r="D6" s="10"/>
      <c r="E6" s="10"/>
      <c r="F6" s="36"/>
      <c r="G6" s="3"/>
    </row>
    <row r="7" spans="1:10" s="20" customFormat="1" ht="66.75" customHeight="1" x14ac:dyDescent="0.3">
      <c r="A7" s="7" t="s">
        <v>1</v>
      </c>
      <c r="B7" s="9" t="s">
        <v>9</v>
      </c>
      <c r="C7" s="9" t="s">
        <v>14</v>
      </c>
      <c r="D7" s="9" t="s">
        <v>17</v>
      </c>
      <c r="E7" s="8" t="s">
        <v>15</v>
      </c>
      <c r="F7" s="11"/>
      <c r="G7" s="19"/>
    </row>
    <row r="8" spans="1:10" s="18" customFormat="1" ht="15.75" customHeight="1" x14ac:dyDescent="0.3">
      <c r="A8" s="12" t="s">
        <v>2</v>
      </c>
      <c r="B8" s="30" t="s">
        <v>10</v>
      </c>
      <c r="C8" s="97" t="s">
        <v>18</v>
      </c>
      <c r="D8" s="13">
        <v>1.02</v>
      </c>
      <c r="E8" s="67">
        <f>D8*B3*E1</f>
        <v>34314.840000000004</v>
      </c>
      <c r="F8" s="10"/>
      <c r="G8" s="3"/>
    </row>
    <row r="9" spans="1:10" s="18" customFormat="1" ht="46.8" x14ac:dyDescent="0.3">
      <c r="A9" s="12" t="s">
        <v>3</v>
      </c>
      <c r="B9" s="30" t="s">
        <v>10</v>
      </c>
      <c r="C9" s="97" t="s">
        <v>18</v>
      </c>
      <c r="D9" s="13">
        <f>4.85+D10+D11+D12+D13</f>
        <v>5.0861631294215552</v>
      </c>
      <c r="E9" s="67">
        <f>D9*E1*B3</f>
        <v>171108.69999999995</v>
      </c>
      <c r="F9" s="10"/>
      <c r="G9" s="3"/>
    </row>
    <row r="10" spans="1:10" s="18" customFormat="1" x14ac:dyDescent="0.3">
      <c r="A10" s="15" t="s">
        <v>4</v>
      </c>
      <c r="B10" s="30"/>
      <c r="C10" s="97" t="s">
        <v>18</v>
      </c>
      <c r="D10" s="13">
        <f>E10/E1/B3</f>
        <v>7.074490220557636E-2</v>
      </c>
      <c r="E10" s="67">
        <v>2380</v>
      </c>
      <c r="F10" s="10"/>
      <c r="G10" s="3"/>
    </row>
    <row r="11" spans="1:10" s="18" customFormat="1" x14ac:dyDescent="0.3">
      <c r="A11" s="15" t="s">
        <v>5</v>
      </c>
      <c r="B11" s="30"/>
      <c r="C11" s="97" t="s">
        <v>18</v>
      </c>
      <c r="D11" s="13">
        <f>E11/E1/B3</f>
        <v>0.12903513465311217</v>
      </c>
      <c r="E11" s="67">
        <v>4341</v>
      </c>
      <c r="F11" s="10"/>
      <c r="G11" s="3"/>
    </row>
    <row r="12" spans="1:10" s="18" customFormat="1" x14ac:dyDescent="0.3">
      <c r="A12" s="15" t="s">
        <v>28</v>
      </c>
      <c r="B12" s="30"/>
      <c r="C12" s="97" t="s">
        <v>18</v>
      </c>
      <c r="D12" s="13">
        <f>E12/E1/B3</f>
        <v>0</v>
      </c>
      <c r="E12" s="67"/>
      <c r="F12" s="10"/>
      <c r="G12" s="3"/>
    </row>
    <row r="13" spans="1:10" s="106" customFormat="1" x14ac:dyDescent="0.3">
      <c r="A13" s="15" t="s">
        <v>51</v>
      </c>
      <c r="B13" s="78"/>
      <c r="C13" s="104" t="s">
        <v>18</v>
      </c>
      <c r="D13" s="13">
        <f>E13/B3/E1</f>
        <v>3.6383092562867848E-2</v>
      </c>
      <c r="E13" s="67">
        <v>1224</v>
      </c>
      <c r="F13" s="23"/>
      <c r="G13" s="23"/>
      <c r="H13" s="41"/>
      <c r="I13" s="105"/>
      <c r="J13" s="105"/>
    </row>
    <row r="14" spans="1:10" s="18" customFormat="1" ht="46.8" x14ac:dyDescent="0.3">
      <c r="A14" s="12" t="s">
        <v>52</v>
      </c>
      <c r="B14" s="30" t="s">
        <v>10</v>
      </c>
      <c r="C14" s="97" t="s">
        <v>18</v>
      </c>
      <c r="D14" s="13">
        <f>E14/E1/B3</f>
        <v>7.8041733547351528</v>
      </c>
      <c r="E14" s="67">
        <f>6630*3.3*E1</f>
        <v>262548</v>
      </c>
      <c r="F14" s="10"/>
      <c r="G14" s="3"/>
    </row>
    <row r="15" spans="1:10" s="18" customFormat="1" ht="32.25" customHeight="1" thickBot="1" x14ac:dyDescent="0.35">
      <c r="A15" s="24" t="s">
        <v>46</v>
      </c>
      <c r="B15" s="31" t="s">
        <v>10</v>
      </c>
      <c r="C15" s="25" t="s">
        <v>18</v>
      </c>
      <c r="D15" s="77">
        <v>0.49</v>
      </c>
      <c r="E15" s="68">
        <f>D15*E1*B3</f>
        <v>16484.579999999998</v>
      </c>
      <c r="F15" s="10"/>
      <c r="G15" s="3"/>
    </row>
    <row r="16" spans="1:10" s="18" customFormat="1" x14ac:dyDescent="0.3">
      <c r="A16" s="59" t="s">
        <v>47</v>
      </c>
      <c r="B16" s="60"/>
      <c r="C16" s="60"/>
      <c r="D16" s="61">
        <f>E16/E1/B3</f>
        <v>7.9013732833957559E-2</v>
      </c>
      <c r="E16" s="69">
        <f>E17+E18</f>
        <v>2658.1800000000003</v>
      </c>
      <c r="F16" s="10"/>
      <c r="G16" s="3"/>
    </row>
    <row r="17" spans="1:10" s="44" customFormat="1" x14ac:dyDescent="0.3">
      <c r="A17" s="12" t="s">
        <v>55</v>
      </c>
      <c r="B17" s="30" t="s">
        <v>53</v>
      </c>
      <c r="C17" s="43" t="s">
        <v>18</v>
      </c>
      <c r="D17" s="14"/>
      <c r="E17" s="67">
        <f>838.42+1079.96</f>
        <v>1918.38</v>
      </c>
      <c r="F17" s="10"/>
      <c r="G17" s="79"/>
    </row>
    <row r="18" spans="1:10" s="44" customFormat="1" ht="16.2" thickBot="1" x14ac:dyDescent="0.35">
      <c r="A18" s="12" t="s">
        <v>54</v>
      </c>
      <c r="B18" s="30" t="s">
        <v>31</v>
      </c>
      <c r="C18" s="43" t="s">
        <v>18</v>
      </c>
      <c r="D18" s="14"/>
      <c r="E18" s="67">
        <v>739.8</v>
      </c>
      <c r="F18" s="10"/>
      <c r="G18" s="79"/>
    </row>
    <row r="19" spans="1:10" s="29" customFormat="1" ht="15.75" customHeight="1" thickBot="1" x14ac:dyDescent="0.35">
      <c r="A19" s="80" t="s">
        <v>48</v>
      </c>
      <c r="B19" s="81"/>
      <c r="C19" s="81" t="s">
        <v>23</v>
      </c>
      <c r="D19" s="82">
        <f>E19/E1/B3</f>
        <v>0.74644789251530819</v>
      </c>
      <c r="E19" s="103">
        <f>D38+D39</f>
        <v>25112</v>
      </c>
      <c r="F19" s="26"/>
      <c r="G19" s="27"/>
      <c r="H19" s="28"/>
      <c r="I19" s="28"/>
      <c r="J19" s="28"/>
    </row>
    <row r="20" spans="1:10" s="29" customFormat="1" ht="15.75" customHeight="1" thickBot="1" x14ac:dyDescent="0.35">
      <c r="A20" s="110" t="s">
        <v>49</v>
      </c>
      <c r="B20" s="111"/>
      <c r="C20" s="111" t="s">
        <v>23</v>
      </c>
      <c r="D20" s="112">
        <v>0.2</v>
      </c>
      <c r="E20" s="113">
        <f>D20*E1*B3</f>
        <v>6728.4000000000005</v>
      </c>
      <c r="F20" s="26"/>
      <c r="G20" s="27"/>
      <c r="H20" s="28"/>
      <c r="I20" s="28"/>
      <c r="J20" s="28"/>
    </row>
    <row r="21" spans="1:10" s="18" customFormat="1" ht="15.75" customHeight="1" thickBot="1" x14ac:dyDescent="0.35">
      <c r="A21" s="83" t="s">
        <v>6</v>
      </c>
      <c r="B21" s="84"/>
      <c r="C21" s="85" t="str">
        <f>C20</f>
        <v>руб.</v>
      </c>
      <c r="D21" s="86">
        <f>D8+D9+D14+D15+D16+D19+D20</f>
        <v>15.425798109505973</v>
      </c>
      <c r="E21" s="87">
        <f>E8+E9+E14+E15+E16+E19+E20</f>
        <v>518954.69999999995</v>
      </c>
      <c r="F21" s="37"/>
      <c r="G21" s="4"/>
    </row>
    <row r="22" spans="1:10" s="29" customFormat="1" ht="16.2" thickBot="1" x14ac:dyDescent="0.35">
      <c r="A22" s="122" t="s">
        <v>24</v>
      </c>
      <c r="B22" s="123"/>
      <c r="C22" s="123"/>
      <c r="D22" s="45" t="s">
        <v>26</v>
      </c>
      <c r="E22" s="46" t="s">
        <v>27</v>
      </c>
      <c r="F22" s="47"/>
      <c r="G22" s="26"/>
      <c r="H22" s="48"/>
      <c r="I22" s="28"/>
      <c r="J22" s="28"/>
    </row>
    <row r="23" spans="1:10" s="54" customFormat="1" x14ac:dyDescent="0.3">
      <c r="A23" s="51" t="s">
        <v>45</v>
      </c>
      <c r="B23" s="21"/>
      <c r="C23" s="52" t="s">
        <v>23</v>
      </c>
      <c r="D23" s="98"/>
      <c r="E23" s="64">
        <v>-5841</v>
      </c>
      <c r="F23" s="38"/>
      <c r="G23" s="53"/>
    </row>
    <row r="24" spans="1:10" s="54" customFormat="1" x14ac:dyDescent="0.3">
      <c r="A24" s="15" t="s">
        <v>11</v>
      </c>
      <c r="B24" s="21"/>
      <c r="C24" s="52" t="s">
        <v>23</v>
      </c>
      <c r="D24" s="98">
        <f>5527/12*E1</f>
        <v>5527</v>
      </c>
      <c r="E24" s="64"/>
      <c r="F24" s="38"/>
      <c r="G24" s="53"/>
    </row>
    <row r="25" spans="1:10" s="54" customFormat="1" ht="15.75" customHeight="1" x14ac:dyDescent="0.3">
      <c r="A25" s="15" t="s">
        <v>32</v>
      </c>
      <c r="B25" s="21"/>
      <c r="C25" s="52" t="s">
        <v>23</v>
      </c>
      <c r="D25" s="98">
        <f>923.65+327.49</f>
        <v>1251.1399999999999</v>
      </c>
      <c r="E25" s="64"/>
      <c r="F25" s="39"/>
      <c r="G25" s="53"/>
    </row>
    <row r="26" spans="1:10" s="54" customFormat="1" x14ac:dyDescent="0.3">
      <c r="A26" s="15" t="s">
        <v>29</v>
      </c>
      <c r="B26" s="21"/>
      <c r="C26" s="52" t="s">
        <v>23</v>
      </c>
      <c r="D26" s="98">
        <f>B5</f>
        <v>546177.87000000011</v>
      </c>
      <c r="E26" s="64"/>
      <c r="F26" s="38"/>
      <c r="G26" s="53"/>
    </row>
    <row r="27" spans="1:10" s="54" customFormat="1" ht="15.75" customHeight="1" thickBot="1" x14ac:dyDescent="0.35">
      <c r="A27" s="49" t="str">
        <f>A21</f>
        <v>итого расходы</v>
      </c>
      <c r="B27" s="50"/>
      <c r="C27" s="55" t="str">
        <f>C21</f>
        <v>руб.</v>
      </c>
      <c r="D27" s="65"/>
      <c r="E27" s="66">
        <f>E21</f>
        <v>518954.69999999995</v>
      </c>
      <c r="F27" s="38"/>
      <c r="G27" s="53"/>
    </row>
    <row r="28" spans="1:10" s="58" customFormat="1" ht="15.75" customHeight="1" thickBot="1" x14ac:dyDescent="0.35">
      <c r="A28" s="72" t="s">
        <v>13</v>
      </c>
      <c r="B28" s="73"/>
      <c r="C28" s="74" t="s">
        <v>23</v>
      </c>
      <c r="D28" s="75">
        <f>E23+D24+D25+D26-E27</f>
        <v>28160.310000000172</v>
      </c>
      <c r="E28" s="76"/>
      <c r="F28" s="40"/>
      <c r="G28" s="56"/>
      <c r="H28" s="57"/>
      <c r="I28" s="57"/>
      <c r="J28" s="57"/>
    </row>
    <row r="29" spans="1:10" s="18" customFormat="1" x14ac:dyDescent="0.3">
      <c r="A29" s="119" t="s">
        <v>41</v>
      </c>
      <c r="B29" s="120"/>
      <c r="C29" s="120"/>
      <c r="D29" s="120"/>
      <c r="E29" s="121"/>
      <c r="F29" s="41"/>
      <c r="G29" s="6"/>
      <c r="H29" s="6"/>
      <c r="I29" s="5"/>
      <c r="J29" s="5"/>
    </row>
    <row r="30" spans="1:10" s="44" customFormat="1" x14ac:dyDescent="0.3">
      <c r="A30" s="32" t="s">
        <v>21</v>
      </c>
      <c r="B30" s="117" t="s">
        <v>33</v>
      </c>
      <c r="C30" s="117" t="s">
        <v>25</v>
      </c>
      <c r="D30" s="124"/>
      <c r="E30" s="125"/>
      <c r="F30" s="6"/>
      <c r="G30" s="6"/>
      <c r="H30" s="6"/>
      <c r="I30" s="5"/>
      <c r="J30" s="5"/>
    </row>
    <row r="31" spans="1:10" s="44" customFormat="1" ht="62.4" x14ac:dyDescent="0.3">
      <c r="A31" s="12"/>
      <c r="B31" s="118"/>
      <c r="C31" s="99" t="s">
        <v>34</v>
      </c>
      <c r="D31" s="99" t="s">
        <v>35</v>
      </c>
      <c r="E31" s="16" t="s">
        <v>30</v>
      </c>
      <c r="F31" s="6"/>
      <c r="G31" s="6"/>
      <c r="H31" s="6"/>
      <c r="I31" s="5"/>
      <c r="J31" s="5"/>
    </row>
    <row r="32" spans="1:10" s="18" customFormat="1" ht="15.75" customHeight="1" x14ac:dyDescent="0.3">
      <c r="A32" s="22" t="s">
        <v>42</v>
      </c>
      <c r="B32" s="62">
        <v>668310</v>
      </c>
      <c r="C32" s="62">
        <v>668306</v>
      </c>
      <c r="D32" s="62"/>
      <c r="E32" s="63"/>
      <c r="F32" s="42"/>
      <c r="G32" s="6"/>
      <c r="H32" s="6"/>
      <c r="I32" s="5"/>
      <c r="J32" s="5"/>
    </row>
    <row r="33" spans="1:10" s="18" customFormat="1" ht="15.75" customHeight="1" x14ac:dyDescent="0.3">
      <c r="A33" s="22" t="s">
        <v>43</v>
      </c>
      <c r="B33" s="62">
        <v>248186</v>
      </c>
      <c r="C33" s="62">
        <v>238125</v>
      </c>
      <c r="D33" s="62">
        <v>16773</v>
      </c>
      <c r="E33" s="63"/>
      <c r="F33" s="42"/>
      <c r="G33" s="6"/>
      <c r="H33" s="6"/>
      <c r="I33" s="5"/>
      <c r="J33" s="5"/>
    </row>
    <row r="34" spans="1:10" s="18" customFormat="1" ht="15.75" customHeight="1" x14ac:dyDescent="0.3">
      <c r="A34" s="22" t="s">
        <v>36</v>
      </c>
      <c r="B34" s="62">
        <v>56147</v>
      </c>
      <c r="C34" s="62">
        <v>54530</v>
      </c>
      <c r="D34" s="62">
        <v>1970</v>
      </c>
      <c r="E34" s="63"/>
      <c r="F34" s="42"/>
      <c r="G34" s="6"/>
      <c r="H34" s="6"/>
      <c r="I34" s="5"/>
      <c r="J34" s="5"/>
    </row>
    <row r="35" spans="1:10" s="18" customFormat="1" ht="15.75" customHeight="1" x14ac:dyDescent="0.3">
      <c r="A35" s="22" t="s">
        <v>37</v>
      </c>
      <c r="B35" s="62">
        <v>98690</v>
      </c>
      <c r="C35" s="62">
        <v>95529</v>
      </c>
      <c r="D35" s="62">
        <v>4567</v>
      </c>
      <c r="E35" s="63"/>
      <c r="F35" s="42"/>
      <c r="G35" s="6"/>
      <c r="H35" s="6"/>
      <c r="I35" s="5"/>
      <c r="J35" s="5"/>
    </row>
    <row r="36" spans="1:10" s="18" customFormat="1" ht="15.75" customHeight="1" x14ac:dyDescent="0.3">
      <c r="A36" s="22" t="s">
        <v>38</v>
      </c>
      <c r="B36" s="62">
        <v>192651</v>
      </c>
      <c r="C36" s="62">
        <v>182378</v>
      </c>
      <c r="D36" s="62">
        <v>16384</v>
      </c>
      <c r="E36" s="63"/>
      <c r="F36" s="42"/>
      <c r="G36" s="6"/>
      <c r="H36" s="6"/>
      <c r="I36" s="5"/>
      <c r="J36" s="5"/>
    </row>
    <row r="37" spans="1:10" s="18" customFormat="1" ht="15.75" customHeight="1" thickBot="1" x14ac:dyDescent="0.35">
      <c r="A37" s="100" t="s">
        <v>44</v>
      </c>
      <c r="B37" s="101">
        <v>102770</v>
      </c>
      <c r="C37" s="101">
        <v>102752</v>
      </c>
      <c r="D37" s="101"/>
      <c r="E37" s="102"/>
      <c r="F37" s="42"/>
      <c r="G37" s="6"/>
      <c r="H37" s="6"/>
      <c r="I37" s="5"/>
      <c r="J37" s="5"/>
    </row>
    <row r="38" spans="1:10" s="18" customFormat="1" ht="16.2" thickBot="1" x14ac:dyDescent="0.35">
      <c r="A38" s="17" t="s">
        <v>22</v>
      </c>
      <c r="B38" s="70">
        <f>SUM(B32:B37)</f>
        <v>1366754</v>
      </c>
      <c r="C38" s="70">
        <f>SUM(C32:C37)</f>
        <v>1341620</v>
      </c>
      <c r="D38" s="70">
        <f>SUM(D32:D37)</f>
        <v>39694</v>
      </c>
      <c r="E38" s="71">
        <f>SUM(E32:E36)</f>
        <v>0</v>
      </c>
      <c r="F38" s="38"/>
    </row>
    <row r="39" spans="1:10" s="54" customFormat="1" ht="15.75" customHeight="1" thickBot="1" x14ac:dyDescent="0.35">
      <c r="A39" s="88" t="s">
        <v>39</v>
      </c>
      <c r="B39" s="89"/>
      <c r="C39" s="89"/>
      <c r="D39" s="89">
        <f>B33+B34+B35+B36-C33-C34-C35-C36-D33-D34-D35-D36-E36-E33-E34-E35</f>
        <v>-14582</v>
      </c>
      <c r="E39" s="90"/>
      <c r="F39" s="107"/>
    </row>
    <row r="40" spans="1:10" s="1" customFormat="1" ht="16.2" x14ac:dyDescent="0.3">
      <c r="A40" s="115" t="s">
        <v>56</v>
      </c>
      <c r="B40" s="116"/>
      <c r="C40" s="116"/>
      <c r="D40" s="38" t="s">
        <v>40</v>
      </c>
      <c r="E40" s="91">
        <v>1031.5</v>
      </c>
      <c r="F40" s="10"/>
      <c r="G40" s="18"/>
      <c r="H40" s="18"/>
    </row>
    <row r="41" spans="1:10" s="18" customFormat="1" ht="16.2" x14ac:dyDescent="0.3">
      <c r="A41" s="115" t="s">
        <v>57</v>
      </c>
      <c r="B41" s="116"/>
      <c r="C41" s="116"/>
      <c r="D41" s="38" t="s">
        <v>40</v>
      </c>
      <c r="E41" s="91">
        <v>876.59</v>
      </c>
      <c r="F41" s="6"/>
      <c r="G41" s="92"/>
    </row>
    <row r="42" spans="1:10" s="18" customFormat="1" ht="16.2" x14ac:dyDescent="0.3">
      <c r="A42" s="108" t="s">
        <v>58</v>
      </c>
      <c r="B42" s="109"/>
      <c r="C42" s="109"/>
      <c r="D42" s="38" t="s">
        <v>40</v>
      </c>
      <c r="E42" s="91">
        <v>0</v>
      </c>
      <c r="F42" s="6"/>
      <c r="G42" s="92"/>
    </row>
    <row r="43" spans="1:10" s="1" customFormat="1" ht="16.2" x14ac:dyDescent="0.3">
      <c r="A43" s="93" t="s">
        <v>59</v>
      </c>
      <c r="B43" s="94"/>
      <c r="C43" s="94"/>
      <c r="D43" s="95" t="s">
        <v>40</v>
      </c>
      <c r="E43" s="96">
        <f>E41-E42</f>
        <v>876.59</v>
      </c>
      <c r="F43" s="6"/>
      <c r="G43" s="92"/>
    </row>
    <row r="44" spans="1:10" s="1" customFormat="1" x14ac:dyDescent="0.3">
      <c r="A44" s="23" t="s">
        <v>7</v>
      </c>
      <c r="B44" s="10"/>
      <c r="C44" s="10"/>
      <c r="D44" s="10"/>
      <c r="E44" s="10"/>
      <c r="F44" s="10"/>
      <c r="G44" s="18"/>
      <c r="H44" s="18"/>
    </row>
  </sheetData>
  <mergeCells count="6">
    <mergeCell ref="A41:C41"/>
    <mergeCell ref="B30:B31"/>
    <mergeCell ref="A29:E29"/>
    <mergeCell ref="A22:C22"/>
    <mergeCell ref="C30:E30"/>
    <mergeCell ref="A40:C40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2020-02-18T05:39:51Z</cp:lastPrinted>
  <dcterms:created xsi:type="dcterms:W3CDTF">2016-04-22T06:39:22Z</dcterms:created>
  <dcterms:modified xsi:type="dcterms:W3CDTF">2020-03-05T10:55:28Z</dcterms:modified>
</cp:coreProperties>
</file>