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/>
  <c r="E17" i="1" l="1"/>
  <c r="D27" i="1" l="1"/>
  <c r="D26" i="1" l="1"/>
  <c r="E18" i="1" l="1"/>
  <c r="B5" i="1" l="1"/>
  <c r="D41" i="1" l="1"/>
  <c r="D40" i="1"/>
  <c r="E22" i="1" s="1"/>
  <c r="D13" i="1" l="1"/>
  <c r="E16" i="1" l="1"/>
  <c r="E40" i="1" l="1"/>
  <c r="C40" i="1"/>
  <c r="B40" i="1"/>
  <c r="E45" i="1" l="1"/>
  <c r="D28" i="1" l="1"/>
  <c r="C29" i="1"/>
  <c r="D12" i="1"/>
  <c r="A29" i="1"/>
  <c r="D22" i="1" l="1"/>
  <c r="D11" i="1" l="1"/>
  <c r="E15" i="1"/>
  <c r="D14" i="1" l="1"/>
  <c r="D10" i="1"/>
  <c r="E8" i="1"/>
  <c r="D17" i="1"/>
  <c r="D23" i="1" l="1"/>
  <c r="E9" i="1"/>
  <c r="E23" i="1" s="1"/>
  <c r="E29" i="1" l="1"/>
  <c r="D30" i="1" s="1"/>
</calcChain>
</file>

<file path=xl/sharedStrings.xml><?xml version="1.0" encoding="utf-8"?>
<sst xmlns="http://schemas.openxmlformats.org/spreadsheetml/2006/main" count="88" uniqueCount="63">
  <si>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</si>
  <si>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</si>
  <si>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</si>
  <si>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</si>
  <si>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</si>
  <si>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</si>
  <si>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</si>
  <si>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</si>
  <si>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</si>
  <si>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</si>
  <si>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</si>
  <si>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</si>
  <si>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д.8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</si>
  <si>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</si>
  <si>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</si>
  <si>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</si>
  <si>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</si>
  <si>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</si>
  <si>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</si>
  <si>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</si>
  <si>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</si>
  <si>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</si>
  <si>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</si>
  <si>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</si>
  <si>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</si>
  <si>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</si>
  <si>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</si>
  <si>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</si>
  <si>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</si>
  <si>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</si>
  <si>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</si>
  <si>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сентябрь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</si>
  <si>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</si>
  <si>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</si>
  <si>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</si>
  <si>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</si>
  <si>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</si>
  <si>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</si>
  <si>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</si>
  <si>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</si>
  <si>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</si>
  <si>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</si>
  <si>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</si>
  <si>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</si>
  <si>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</si>
  <si>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</si>
  <si>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</si>
  <si>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</si>
  <si>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</si>
  <si>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</si>
  <si>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</si>
  <si>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</si>
  <si>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</si>
  <si>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мягкой кровли кв.29,30,49,50</t>
  </si>
  <si>
    <t>август</t>
  </si>
  <si>
    <t>работы по подготовке к отопительному сезону</t>
  </si>
  <si>
    <t>работы на общедомовой системе отопления кв.34</t>
  </si>
  <si>
    <t>ремонт и восстановление швов кв.20,7</t>
  </si>
  <si>
    <t>июнь,окт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</si>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</sst>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2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0" fillId="0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9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0" fillId="0" borderId="0" xfId="0" applyFont="1" applyFill="1"/>
    <xf numFmtId="1" fontId="6" fillId="0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9" fillId="0" borderId="0" xfId="0" applyFont="1" applyFill="1" applyBorder="1"/>
    <xf numFmtId="0" fontId="4" fillId="0" borderId="7" xfId="0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7" xfId="1" applyNumberFormat="1" applyFont="1" applyFill="1" applyBorder="1" applyAlignment="1">
      <alignment vertical="top" wrapText="1"/>
    </xf>
    <xf numFmtId="165" fontId="6" fillId="0" borderId="8" xfId="1" applyNumberFormat="1" applyFont="1" applyFill="1" applyBorder="1" applyAlignment="1">
      <alignment vertical="top" wrapText="1"/>
    </xf>
    <xf numFmtId="165" fontId="8" fillId="2" borderId="7" xfId="1" applyNumberFormat="1" applyFont="1" applyFill="1" applyBorder="1" applyAlignment="1">
      <alignment vertical="top" wrapText="1"/>
    </xf>
    <xf numFmtId="165" fontId="8" fillId="2" borderId="8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1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6" fillId="0" borderId="24" xfId="0" applyFont="1" applyFill="1" applyBorder="1" applyAlignment="1">
      <alignment vertical="top" wrapText="1"/>
    </xf>
    <xf numFmtId="165" fontId="6" fillId="0" borderId="19" xfId="1" applyNumberFormat="1" applyFont="1" applyFill="1" applyBorder="1" applyAlignment="1">
      <alignment vertical="top"/>
    </xf>
    <xf numFmtId="165" fontId="6" fillId="0" borderId="20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6" fillId="0" borderId="15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1" xfId="0" applyNumberFormat="1" applyFont="1" applyFill="1" applyBorder="1" applyAlignment="1">
      <alignment vertical="top" wrapText="1"/>
    </xf>
    <xf numFmtId="165" fontId="4" fillId="0" borderId="22" xfId="1" applyNumberFormat="1" applyFont="1" applyFill="1" applyBorder="1" applyAlignment="1">
      <alignment vertical="top"/>
    </xf>
    <xf numFmtId="165" fontId="4" fillId="0" borderId="23" xfId="1" applyNumberFormat="1" applyFont="1" applyFill="1" applyBorder="1" applyAlignment="1">
      <alignment vertical="top"/>
    </xf>
    <xf numFmtId="0" fontId="4" fillId="0" borderId="25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1" fontId="4" fillId="0" borderId="0" xfId="0" applyNumberFormat="1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1" fontId="3" fillId="2" borderId="19" xfId="0" applyNumberFormat="1" applyFont="1" applyFill="1" applyBorder="1" applyAlignment="1">
      <alignment vertical="top" wrapText="1"/>
    </xf>
    <xf numFmtId="1" fontId="4" fillId="2" borderId="19" xfId="0" applyNumberFormat="1" applyFont="1" applyFill="1" applyBorder="1" applyAlignment="1">
      <alignment horizontal="center" vertical="top" wrapText="1"/>
    </xf>
    <xf numFmtId="2" fontId="3" fillId="2" borderId="19" xfId="0" applyNumberFormat="1" applyFont="1" applyFill="1" applyBorder="1" applyAlignment="1">
      <alignment vertical="top" wrapText="1"/>
    </xf>
    <xf numFmtId="165" fontId="3" fillId="2" borderId="20" xfId="1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6" fillId="0" borderId="14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23" zoomScale="75" zoomScaleNormal="75" workbookViewId="0">
      <selection activeCell="F33" sqref="F33:F43"/>
    </sheetView>
  </sheetViews>
  <sheetFormatPr defaultRowHeight="15.6" x14ac:dyDescent="0.3"/>
  <cols>
    <col min="1" max="1" width="79.5546875" style="7" customWidth="1"/>
    <col min="2" max="2" width="14.21875" style="7" customWidth="1"/>
    <col min="3" max="3" width="14.109375" style="7" customWidth="1"/>
    <col min="4" max="5" width="14.44140625" style="7" customWidth="1"/>
    <col min="6" max="6" width="9.109375" style="7"/>
    <col min="7" max="7" width="9.88671875" style="7" bestFit="1" customWidth="1"/>
    <col min="8" max="8" width="9.109375" style="16"/>
  </cols>
  <sheetData>
    <row r="1" spans="1:10" s="24" customFormat="1" ht="31.2" x14ac:dyDescent="0.3">
      <c r="A1" s="41" t="s">
        <v>8</v>
      </c>
      <c r="B1" s="7"/>
      <c r="C1" s="7">
        <v>2019</v>
      </c>
      <c r="D1" s="42" t="s">
        <v>16</v>
      </c>
      <c r="E1" s="42">
        <v>12</v>
      </c>
      <c r="F1" s="7"/>
      <c r="G1" s="7"/>
      <c r="H1" s="23"/>
    </row>
    <row r="2" spans="1:10" s="24" customFormat="1" x14ac:dyDescent="0.3">
      <c r="A2" s="43" t="s">
        <v>12</v>
      </c>
      <c r="B2" s="7"/>
      <c r="C2" s="7"/>
      <c r="D2" s="7"/>
      <c r="E2" s="7"/>
      <c r="F2" s="7"/>
      <c r="G2" s="7"/>
      <c r="H2" s="23"/>
    </row>
    <row r="3" spans="1:10" s="24" customFormat="1" x14ac:dyDescent="0.3">
      <c r="A3" s="7" t="s">
        <v>20</v>
      </c>
      <c r="B3" s="7">
        <v>3477.9</v>
      </c>
      <c r="C3" s="7"/>
      <c r="D3" s="7"/>
      <c r="E3" s="7"/>
      <c r="F3" s="7"/>
      <c r="G3" s="7"/>
      <c r="H3" s="23"/>
    </row>
    <row r="4" spans="1:10" s="24" customFormat="1" x14ac:dyDescent="0.3">
      <c r="A4" s="7" t="s">
        <v>50</v>
      </c>
      <c r="B4" s="7">
        <v>15.81</v>
      </c>
      <c r="C4" s="7">
        <v>15.85</v>
      </c>
      <c r="D4" s="7"/>
      <c r="E4" s="7"/>
      <c r="F4" s="7"/>
      <c r="G4" s="7"/>
      <c r="H4" s="95"/>
    </row>
    <row r="5" spans="1:10" s="24" customFormat="1" x14ac:dyDescent="0.3">
      <c r="A5" s="7" t="s">
        <v>17</v>
      </c>
      <c r="B5" s="120">
        <f>B4*6*B3+B3*(E1-6)*C4</f>
        <v>660661.88400000008</v>
      </c>
      <c r="C5" s="44"/>
      <c r="D5" s="44"/>
      <c r="E5" s="7"/>
      <c r="F5" s="44"/>
      <c r="G5" s="7"/>
      <c r="H5" s="95"/>
    </row>
    <row r="6" spans="1:10" s="24" customFormat="1" ht="16.2" thickBot="1" x14ac:dyDescent="0.35">
      <c r="A6" s="7" t="s">
        <v>0</v>
      </c>
      <c r="B6" s="7">
        <v>95.29</v>
      </c>
      <c r="C6" s="7"/>
      <c r="D6" s="7"/>
      <c r="E6" s="7"/>
      <c r="F6" s="44"/>
      <c r="G6" s="7"/>
      <c r="H6" s="95"/>
    </row>
    <row r="7" spans="1:10" s="25" customFormat="1" ht="62.4" x14ac:dyDescent="0.3">
      <c r="A7" s="4" t="s">
        <v>1</v>
      </c>
      <c r="B7" s="6" t="s">
        <v>9</v>
      </c>
      <c r="C7" s="6" t="s">
        <v>14</v>
      </c>
      <c r="D7" s="6" t="s">
        <v>18</v>
      </c>
      <c r="E7" s="5" t="s">
        <v>15</v>
      </c>
      <c r="F7" s="18"/>
      <c r="G7" s="8"/>
      <c r="H7" s="8"/>
    </row>
    <row r="8" spans="1:10" s="24" customFormat="1" ht="15.75" customHeight="1" x14ac:dyDescent="0.3">
      <c r="A8" s="9" t="s">
        <v>2</v>
      </c>
      <c r="B8" s="52" t="s">
        <v>10</v>
      </c>
      <c r="C8" s="94" t="s">
        <v>19</v>
      </c>
      <c r="D8" s="10">
        <v>1.02</v>
      </c>
      <c r="E8" s="78">
        <f>D8*B3*E1</f>
        <v>42569.495999999999</v>
      </c>
      <c r="F8" s="15"/>
      <c r="G8" s="7"/>
      <c r="H8" s="95"/>
    </row>
    <row r="9" spans="1:10" s="24" customFormat="1" ht="46.8" x14ac:dyDescent="0.3">
      <c r="A9" s="9" t="s">
        <v>3</v>
      </c>
      <c r="B9" s="52" t="s">
        <v>10</v>
      </c>
      <c r="C9" s="94" t="s">
        <v>19</v>
      </c>
      <c r="D9" s="10">
        <f>4.85+D10+D11+D12+D13</f>
        <v>5.0948076904645525</v>
      </c>
      <c r="E9" s="78">
        <f>D9*E1*B3</f>
        <v>212630.78</v>
      </c>
      <c r="F9" s="15"/>
      <c r="G9" s="7"/>
      <c r="H9" s="95"/>
    </row>
    <row r="10" spans="1:10" s="24" customFormat="1" x14ac:dyDescent="0.3">
      <c r="A10" s="12" t="s">
        <v>4</v>
      </c>
      <c r="B10" s="52"/>
      <c r="C10" s="94" t="s">
        <v>19</v>
      </c>
      <c r="D10" s="10">
        <f>E10/E1/B3</f>
        <v>6.7090293951330787E-2</v>
      </c>
      <c r="E10" s="78">
        <v>2800</v>
      </c>
      <c r="F10" s="15"/>
      <c r="G10" s="7"/>
      <c r="H10" s="95"/>
    </row>
    <row r="11" spans="1:10" s="24" customFormat="1" x14ac:dyDescent="0.3">
      <c r="A11" s="12" t="s">
        <v>5</v>
      </c>
      <c r="B11" s="52"/>
      <c r="C11" s="94" t="s">
        <v>19</v>
      </c>
      <c r="D11" s="10">
        <f>E11/E1/B3</f>
        <v>0.14124902958681962</v>
      </c>
      <c r="E11" s="78">
        <v>5895</v>
      </c>
      <c r="F11" s="15"/>
      <c r="G11" s="7"/>
      <c r="H11" s="95"/>
    </row>
    <row r="12" spans="1:10" s="24" customFormat="1" x14ac:dyDescent="0.3">
      <c r="A12" s="12" t="s">
        <v>28</v>
      </c>
      <c r="B12" s="52"/>
      <c r="C12" s="94" t="s">
        <v>19</v>
      </c>
      <c r="D12" s="10">
        <f>E12/B3/E1</f>
        <v>0</v>
      </c>
      <c r="E12" s="78"/>
      <c r="F12" s="15"/>
      <c r="G12" s="7"/>
      <c r="H12" s="95"/>
    </row>
    <row r="13" spans="1:10" s="104" customFormat="1" x14ac:dyDescent="0.3">
      <c r="A13" s="12" t="s">
        <v>51</v>
      </c>
      <c r="B13" s="52"/>
      <c r="C13" s="102" t="s">
        <v>19</v>
      </c>
      <c r="D13" s="10">
        <f>E13/B3/E1</f>
        <v>3.646836692640195E-2</v>
      </c>
      <c r="E13" s="78">
        <v>1522</v>
      </c>
      <c r="F13" s="15"/>
      <c r="G13" s="15"/>
      <c r="H13" s="49"/>
      <c r="I13" s="103"/>
      <c r="J13" s="103"/>
    </row>
    <row r="14" spans="1:10" s="24" customFormat="1" ht="46.8" x14ac:dyDescent="0.3">
      <c r="A14" s="9" t="s">
        <v>52</v>
      </c>
      <c r="B14" s="52" t="s">
        <v>10</v>
      </c>
      <c r="C14" s="94" t="s">
        <v>19</v>
      </c>
      <c r="D14" s="10">
        <f>E14/E1/B3</f>
        <v>7.6856723885103078</v>
      </c>
      <c r="E14" s="78">
        <f>8100*3.3*E1</f>
        <v>320760</v>
      </c>
      <c r="F14" s="15"/>
      <c r="G14" s="7"/>
      <c r="H14" s="95"/>
    </row>
    <row r="15" spans="1:10" s="24" customFormat="1" ht="31.2" x14ac:dyDescent="0.3">
      <c r="A15" s="32" t="s">
        <v>46</v>
      </c>
      <c r="B15" s="53" t="s">
        <v>10</v>
      </c>
      <c r="C15" s="33" t="s">
        <v>19</v>
      </c>
      <c r="D15" s="14">
        <v>0.49</v>
      </c>
      <c r="E15" s="79">
        <f>D15*E1*B3</f>
        <v>20450.052</v>
      </c>
      <c r="F15" s="15"/>
      <c r="G15" s="7"/>
      <c r="H15" s="95"/>
    </row>
    <row r="16" spans="1:10" s="24" customFormat="1" ht="17.399999999999999" thickBot="1" x14ac:dyDescent="0.35">
      <c r="A16" s="32" t="s">
        <v>47</v>
      </c>
      <c r="B16" s="70" t="s">
        <v>10</v>
      </c>
      <c r="C16" s="33" t="s">
        <v>19</v>
      </c>
      <c r="D16" s="14">
        <v>0.2</v>
      </c>
      <c r="E16" s="79">
        <f>D16*E1*B3</f>
        <v>8346.9600000000009</v>
      </c>
      <c r="F16" s="7"/>
      <c r="G16" s="95"/>
      <c r="H16" s="83"/>
      <c r="I16" s="83"/>
      <c r="J16" s="83"/>
    </row>
    <row r="17" spans="1:10" s="24" customFormat="1" x14ac:dyDescent="0.3">
      <c r="A17" s="36" t="s">
        <v>48</v>
      </c>
      <c r="B17" s="37"/>
      <c r="C17" s="37"/>
      <c r="D17" s="38">
        <f>E17/E1/B3</f>
        <v>0.7980505477443286</v>
      </c>
      <c r="E17" s="80">
        <f>E18+E19+E20+E21</f>
        <v>33306.480000000003</v>
      </c>
      <c r="F17" s="15"/>
      <c r="G17" s="7"/>
      <c r="H17" s="23"/>
    </row>
    <row r="18" spans="1:10" s="54" customFormat="1" x14ac:dyDescent="0.3">
      <c r="A18" s="9" t="s">
        <v>57</v>
      </c>
      <c r="B18" s="101" t="s">
        <v>58</v>
      </c>
      <c r="C18" s="51" t="s">
        <v>19</v>
      </c>
      <c r="D18" s="11"/>
      <c r="E18" s="78">
        <f>2340+6300</f>
        <v>8640</v>
      </c>
      <c r="F18" s="15"/>
      <c r="G18" s="7"/>
      <c r="H18" s="84"/>
    </row>
    <row r="19" spans="1:10" s="54" customFormat="1" x14ac:dyDescent="0.3">
      <c r="A19" s="9" t="s">
        <v>53</v>
      </c>
      <c r="B19" s="31" t="s">
        <v>54</v>
      </c>
      <c r="C19" s="51" t="s">
        <v>19</v>
      </c>
      <c r="D19" s="11"/>
      <c r="E19" s="78">
        <v>17670.16</v>
      </c>
      <c r="F19" s="15"/>
      <c r="G19" s="7"/>
      <c r="H19" s="84"/>
    </row>
    <row r="20" spans="1:10" s="54" customFormat="1" x14ac:dyDescent="0.3">
      <c r="A20" s="9" t="s">
        <v>55</v>
      </c>
      <c r="B20" s="31" t="s">
        <v>31</v>
      </c>
      <c r="C20" s="51" t="s">
        <v>19</v>
      </c>
      <c r="D20" s="11"/>
      <c r="E20" s="78">
        <v>4216.8500000000004</v>
      </c>
      <c r="F20" s="15"/>
      <c r="G20" s="7"/>
      <c r="H20" s="84"/>
    </row>
    <row r="21" spans="1:10" s="54" customFormat="1" ht="16.2" thickBot="1" x14ac:dyDescent="0.35">
      <c r="A21" s="113" t="s">
        <v>56</v>
      </c>
      <c r="B21" s="70" t="s">
        <v>31</v>
      </c>
      <c r="C21" s="33" t="s">
        <v>19</v>
      </c>
      <c r="D21" s="14"/>
      <c r="E21" s="79">
        <v>2779.47</v>
      </c>
      <c r="F21" s="15"/>
      <c r="G21" s="7"/>
      <c r="H21" s="84"/>
    </row>
    <row r="22" spans="1:10" s="29" customFormat="1" ht="15.75" customHeight="1" thickBot="1" x14ac:dyDescent="0.35">
      <c r="A22" s="114" t="s">
        <v>49</v>
      </c>
      <c r="B22" s="115"/>
      <c r="C22" s="115" t="s">
        <v>23</v>
      </c>
      <c r="D22" s="116">
        <f>E22/B3/E1</f>
        <v>0.47578998821127688</v>
      </c>
      <c r="E22" s="117">
        <f>D40+D41</f>
        <v>19857</v>
      </c>
      <c r="F22" s="19"/>
      <c r="G22" s="19"/>
      <c r="H22" s="28"/>
      <c r="I22" s="28"/>
      <c r="J22" s="28"/>
    </row>
    <row r="23" spans="1:10" s="24" customFormat="1" ht="16.2" thickBot="1" x14ac:dyDescent="0.35">
      <c r="A23" s="108" t="s">
        <v>6</v>
      </c>
      <c r="B23" s="109"/>
      <c r="C23" s="110"/>
      <c r="D23" s="111">
        <f>D8+D9+D14+D15+D17+D22+D16</f>
        <v>15.764320614930465</v>
      </c>
      <c r="E23" s="112">
        <f>E8+E9+E14+E15+E17+E22+E16</f>
        <v>657920.76800000004</v>
      </c>
      <c r="F23" s="30"/>
      <c r="G23" s="43"/>
      <c r="H23" s="17"/>
    </row>
    <row r="24" spans="1:10" s="29" customFormat="1" ht="16.2" thickBot="1" x14ac:dyDescent="0.35">
      <c r="A24" s="128" t="s">
        <v>24</v>
      </c>
      <c r="B24" s="129"/>
      <c r="C24" s="129"/>
      <c r="D24" s="55" t="s">
        <v>26</v>
      </c>
      <c r="E24" s="56" t="s">
        <v>27</v>
      </c>
      <c r="F24" s="30"/>
      <c r="G24" s="19"/>
      <c r="H24" s="57"/>
      <c r="I24" s="28"/>
      <c r="J24" s="28"/>
    </row>
    <row r="25" spans="1:10" s="62" customFormat="1" x14ac:dyDescent="0.3">
      <c r="A25" s="45" t="s">
        <v>45</v>
      </c>
      <c r="B25" s="34"/>
      <c r="C25" s="60" t="s">
        <v>23</v>
      </c>
      <c r="D25" s="118">
        <v>4505</v>
      </c>
      <c r="E25" s="96"/>
      <c r="F25" s="20"/>
      <c r="G25" s="46"/>
      <c r="H25" s="61"/>
    </row>
    <row r="26" spans="1:10" s="62" customFormat="1" x14ac:dyDescent="0.3">
      <c r="A26" s="12" t="s">
        <v>11</v>
      </c>
      <c r="B26" s="26"/>
      <c r="C26" s="63" t="s">
        <v>23</v>
      </c>
      <c r="D26" s="119">
        <f>5527/12*E1</f>
        <v>5527</v>
      </c>
      <c r="E26" s="73"/>
      <c r="F26" s="20"/>
      <c r="G26" s="46"/>
      <c r="H26" s="61"/>
    </row>
    <row r="27" spans="1:10" s="62" customFormat="1" ht="15.75" customHeight="1" x14ac:dyDescent="0.3">
      <c r="A27" s="12" t="s">
        <v>32</v>
      </c>
      <c r="B27" s="26"/>
      <c r="C27" s="63" t="s">
        <v>23</v>
      </c>
      <c r="D27" s="119">
        <f>8207.55+3781.71+1945.44</f>
        <v>13934.699999999999</v>
      </c>
      <c r="E27" s="73"/>
      <c r="F27" s="22"/>
      <c r="G27" s="46"/>
      <c r="H27" s="61"/>
    </row>
    <row r="28" spans="1:10" s="65" customFormat="1" ht="16.2" x14ac:dyDescent="0.35">
      <c r="A28" s="12" t="s">
        <v>29</v>
      </c>
      <c r="B28" s="26"/>
      <c r="C28" s="63" t="s">
        <v>23</v>
      </c>
      <c r="D28" s="119">
        <f>B5</f>
        <v>660661.88400000008</v>
      </c>
      <c r="E28" s="73"/>
      <c r="F28" s="21"/>
      <c r="G28" s="47"/>
      <c r="H28" s="64"/>
    </row>
    <row r="29" spans="1:10" s="65" customFormat="1" ht="16.2" x14ac:dyDescent="0.35">
      <c r="A29" s="58" t="str">
        <f>A23</f>
        <v>итого расходы</v>
      </c>
      <c r="B29" s="59"/>
      <c r="C29" s="66" t="str">
        <f>C28</f>
        <v>руб.</v>
      </c>
      <c r="D29" s="74"/>
      <c r="E29" s="75">
        <f>E23</f>
        <v>657920.76800000004</v>
      </c>
      <c r="F29" s="21"/>
      <c r="G29" s="47"/>
      <c r="H29" s="64"/>
    </row>
    <row r="30" spans="1:10" s="69" customFormat="1" ht="15.75" customHeight="1" thickBot="1" x14ac:dyDescent="0.35">
      <c r="A30" s="48" t="s">
        <v>13</v>
      </c>
      <c r="B30" s="39"/>
      <c r="C30" s="67" t="s">
        <v>23</v>
      </c>
      <c r="D30" s="76">
        <f>D25+E25+D26+D27+D28-E29</f>
        <v>26707.815999999992</v>
      </c>
      <c r="E30" s="77"/>
      <c r="F30" s="20"/>
      <c r="G30" s="20"/>
      <c r="H30" s="68"/>
      <c r="I30" s="68"/>
      <c r="J30" s="68"/>
    </row>
    <row r="31" spans="1:10" s="24" customFormat="1" x14ac:dyDescent="0.3">
      <c r="A31" s="125" t="s">
        <v>41</v>
      </c>
      <c r="B31" s="126"/>
      <c r="C31" s="126"/>
      <c r="D31" s="126"/>
      <c r="E31" s="127"/>
      <c r="F31" s="49"/>
      <c r="G31" s="3"/>
      <c r="H31" s="3"/>
      <c r="I31" s="2"/>
      <c r="J31" s="2"/>
    </row>
    <row r="32" spans="1:10" s="54" customFormat="1" x14ac:dyDescent="0.3">
      <c r="A32" s="40" t="s">
        <v>21</v>
      </c>
      <c r="B32" s="123" t="s">
        <v>33</v>
      </c>
      <c r="C32" s="123" t="s">
        <v>25</v>
      </c>
      <c r="D32" s="130"/>
      <c r="E32" s="131"/>
      <c r="F32" s="3"/>
      <c r="G32" s="3"/>
      <c r="H32" s="3"/>
      <c r="I32" s="2"/>
      <c r="J32" s="2"/>
    </row>
    <row r="33" spans="1:10" s="54" customFormat="1" ht="62.4" x14ac:dyDescent="0.3">
      <c r="A33" s="9"/>
      <c r="B33" s="124"/>
      <c r="C33" s="97" t="s">
        <v>34</v>
      </c>
      <c r="D33" s="97" t="s">
        <v>35</v>
      </c>
      <c r="E33" s="13" t="s">
        <v>30</v>
      </c>
      <c r="F33" s="3"/>
      <c r="G33" s="3"/>
      <c r="H33" s="3"/>
      <c r="I33" s="2"/>
      <c r="J33" s="2"/>
    </row>
    <row r="34" spans="1:10" s="24" customFormat="1" ht="15.75" customHeight="1" x14ac:dyDescent="0.3">
      <c r="A34" s="27" t="s">
        <v>42</v>
      </c>
      <c r="B34" s="71">
        <v>835517</v>
      </c>
      <c r="C34" s="71">
        <v>835498</v>
      </c>
      <c r="D34" s="71"/>
      <c r="E34" s="72"/>
      <c r="F34" s="50"/>
      <c r="G34" s="3"/>
      <c r="H34" s="3"/>
      <c r="I34" s="2"/>
      <c r="J34" s="2"/>
    </row>
    <row r="35" spans="1:10" s="24" customFormat="1" ht="15.75" customHeight="1" x14ac:dyDescent="0.3">
      <c r="A35" s="27" t="s">
        <v>43</v>
      </c>
      <c r="B35" s="71">
        <v>414929</v>
      </c>
      <c r="C35" s="71">
        <v>417894</v>
      </c>
      <c r="D35" s="71">
        <v>20992</v>
      </c>
      <c r="E35" s="72"/>
      <c r="F35" s="50"/>
      <c r="G35" s="3"/>
      <c r="H35" s="3"/>
      <c r="I35" s="2"/>
      <c r="J35" s="2"/>
    </row>
    <row r="36" spans="1:10" s="24" customFormat="1" ht="15.75" customHeight="1" x14ac:dyDescent="0.3">
      <c r="A36" s="27" t="s">
        <v>36</v>
      </c>
      <c r="B36" s="71">
        <v>80039</v>
      </c>
      <c r="C36" s="71">
        <v>78181</v>
      </c>
      <c r="D36" s="71">
        <v>2463</v>
      </c>
      <c r="E36" s="72"/>
      <c r="F36" s="50"/>
      <c r="G36" s="3"/>
      <c r="H36" s="3"/>
      <c r="I36" s="2"/>
      <c r="J36" s="2"/>
    </row>
    <row r="37" spans="1:10" s="24" customFormat="1" ht="15.75" customHeight="1" x14ac:dyDescent="0.3">
      <c r="A37" s="27" t="s">
        <v>37</v>
      </c>
      <c r="B37" s="71">
        <v>149056</v>
      </c>
      <c r="C37" s="71">
        <v>147342</v>
      </c>
      <c r="D37" s="71">
        <v>5710</v>
      </c>
      <c r="E37" s="72"/>
      <c r="F37" s="50"/>
      <c r="G37" s="3"/>
      <c r="H37" s="3"/>
      <c r="I37" s="2"/>
      <c r="J37" s="2"/>
    </row>
    <row r="38" spans="1:10" s="24" customFormat="1" ht="15.75" customHeight="1" x14ac:dyDescent="0.3">
      <c r="A38" s="27" t="s">
        <v>38</v>
      </c>
      <c r="B38" s="71">
        <v>262445</v>
      </c>
      <c r="C38" s="71">
        <v>243195</v>
      </c>
      <c r="D38" s="71">
        <v>20380</v>
      </c>
      <c r="E38" s="72"/>
      <c r="F38" s="50"/>
      <c r="G38" s="3"/>
      <c r="H38" s="3"/>
      <c r="I38" s="2"/>
      <c r="J38" s="2"/>
    </row>
    <row r="39" spans="1:10" s="24" customFormat="1" ht="15.75" customHeight="1" thickBot="1" x14ac:dyDescent="0.35">
      <c r="A39" s="98" t="s">
        <v>44</v>
      </c>
      <c r="B39" s="99">
        <v>153985</v>
      </c>
      <c r="C39" s="99">
        <v>153992</v>
      </c>
      <c r="D39" s="99"/>
      <c r="E39" s="100"/>
      <c r="F39" s="50"/>
      <c r="G39" s="3"/>
      <c r="H39" s="3"/>
      <c r="I39" s="2"/>
      <c r="J39" s="2"/>
    </row>
    <row r="40" spans="1:10" s="24" customFormat="1" ht="16.2" thickBot="1" x14ac:dyDescent="0.35">
      <c r="A40" s="35" t="s">
        <v>22</v>
      </c>
      <c r="B40" s="81">
        <f>SUM(B34:B39)</f>
        <v>1895971</v>
      </c>
      <c r="C40" s="81">
        <f>SUM(C34:C39)</f>
        <v>1876102</v>
      </c>
      <c r="D40" s="81">
        <f>SUM(D34:D39)</f>
        <v>49545</v>
      </c>
      <c r="E40" s="82">
        <f>SUM(E34:E38)</f>
        <v>0</v>
      </c>
      <c r="F40" s="46"/>
    </row>
    <row r="41" spans="1:10" s="62" customFormat="1" ht="15.75" customHeight="1" thickBot="1" x14ac:dyDescent="0.35">
      <c r="A41" s="85" t="s">
        <v>39</v>
      </c>
      <c r="B41" s="86"/>
      <c r="C41" s="86"/>
      <c r="D41" s="86">
        <f>B35+B36+B37+B38-C35-C36-C37-C38-D35-D36-D37-D38-E38-E35-E36-E37</f>
        <v>-29688</v>
      </c>
      <c r="E41" s="87"/>
      <c r="F41" s="107"/>
    </row>
    <row r="42" spans="1:10" s="1" customFormat="1" ht="16.2" x14ac:dyDescent="0.3">
      <c r="A42" s="121" t="s">
        <v>59</v>
      </c>
      <c r="B42" s="122"/>
      <c r="C42" s="122"/>
      <c r="D42" s="46" t="s">
        <v>40</v>
      </c>
      <c r="E42" s="88">
        <v>1286.8</v>
      </c>
      <c r="F42" s="7"/>
      <c r="G42" s="24"/>
      <c r="H42" s="24"/>
    </row>
    <row r="43" spans="1:10" s="24" customFormat="1" ht="16.2" x14ac:dyDescent="0.3">
      <c r="A43" s="121" t="s">
        <v>60</v>
      </c>
      <c r="B43" s="122"/>
      <c r="C43" s="122"/>
      <c r="D43" s="46" t="s">
        <v>40</v>
      </c>
      <c r="E43" s="88">
        <v>1152.07</v>
      </c>
      <c r="F43" s="3"/>
      <c r="G43" s="89"/>
    </row>
    <row r="44" spans="1:10" s="24" customFormat="1" ht="16.2" x14ac:dyDescent="0.3">
      <c r="A44" s="105" t="s">
        <v>61</v>
      </c>
      <c r="B44" s="106"/>
      <c r="C44" s="106"/>
      <c r="D44" s="46" t="s">
        <v>40</v>
      </c>
      <c r="E44" s="88">
        <v>0</v>
      </c>
      <c r="F44" s="3"/>
      <c r="G44" s="89"/>
    </row>
    <row r="45" spans="1:10" s="1" customFormat="1" ht="16.2" x14ac:dyDescent="0.3">
      <c r="A45" s="90" t="s">
        <v>62</v>
      </c>
      <c r="B45" s="91"/>
      <c r="C45" s="91"/>
      <c r="D45" s="92" t="s">
        <v>40</v>
      </c>
      <c r="E45" s="93">
        <f>E43-E44</f>
        <v>1152.07</v>
      </c>
      <c r="F45" s="3"/>
      <c r="G45" s="89"/>
    </row>
    <row r="46" spans="1:10" s="1" customFormat="1" x14ac:dyDescent="0.3">
      <c r="A46" s="15" t="s">
        <v>7</v>
      </c>
      <c r="B46" s="7"/>
      <c r="C46" s="7"/>
      <c r="D46" s="7"/>
      <c r="E46" s="7"/>
      <c r="F46" s="7"/>
      <c r="G46" s="24"/>
      <c r="H46" s="24"/>
    </row>
  </sheetData>
  <mergeCells count="6">
    <mergeCell ref="A43:C43"/>
    <mergeCell ref="B32:B33"/>
    <mergeCell ref="A31:E31"/>
    <mergeCell ref="A24:C24"/>
    <mergeCell ref="C32:E32"/>
    <mergeCell ref="A42:C42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2020-02-17T13:01:48Z</cp:lastPrinted>
  <dcterms:created xsi:type="dcterms:W3CDTF">2016-04-22T06:39:22Z</dcterms:created>
  <dcterms:modified xsi:type="dcterms:W3CDTF">2020-03-05T10:55:14Z</dcterms:modified>
</cp:coreProperties>
</file>