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9\"/>
    </mc:Choice>
  </mc:AlternateContent>
  <bookViews>
    <workbookView xWindow="360" yWindow="48" windowWidth="17400" windowHeight="10116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14" i="1" l="1"/>
  <c r="D9" i="1"/>
  <c r="E16" i="1" l="1"/>
  <c r="D29" i="1" l="1"/>
  <c r="D27" i="1" l="1"/>
  <c r="E18" i="1" l="1"/>
  <c r="D43" i="1" l="1"/>
  <c r="D42" i="1"/>
  <c r="E22" i="1" l="1"/>
  <c r="D13" i="1" l="1"/>
  <c r="E23" i="1" l="1"/>
  <c r="E42" i="1" l="1"/>
  <c r="C42" i="1"/>
  <c r="B42" i="1"/>
  <c r="E47" i="1" l="1"/>
  <c r="C28" i="1" l="1"/>
  <c r="D12" i="1" l="1"/>
  <c r="C31" i="1" l="1"/>
  <c r="A31" i="1"/>
  <c r="D22" i="1" l="1"/>
  <c r="E15" i="1" l="1"/>
  <c r="D11" i="1"/>
  <c r="D10" i="1"/>
  <c r="E8" i="1"/>
  <c r="D14" i="1" l="1"/>
  <c r="D30" i="1"/>
  <c r="D16" i="1"/>
  <c r="D24" i="1" l="1"/>
  <c r="E9" i="1"/>
  <c r="E24" i="1" s="1"/>
  <c r="E31" i="1" l="1"/>
  <c r="D32" i="1" s="1"/>
</calcChain>
</file>

<file path=xl/sharedStrings.xml><?xml version="1.0" encoding="utf-8"?>
<sst xmlns="http://schemas.openxmlformats.org/spreadsheetml/2006/main" count="89" uniqueCount="65">
  <si>
    <t>Тариф на 1 кв.м., руб</t>
  </si>
  <si>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</si>
  <si>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</si>
  <si>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</si>
  <si>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</si>
  <si>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</si>
  <si>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*работы по надлежащему содержанию и ремонту лифтов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</si>
  <si>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</si>
  <si>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</si>
  <si>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</si>
  <si>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</si>
  <si>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</si>
  <si>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</si>
  <si>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Университетская, д.13</t>
  </si>
  <si>
    <t>Остаток средств на конец периода (+ есть средства, -задолженность)</t>
  </si>
  <si>
    <t>сентябрь</t>
  </si>
  <si>
    <t>единица измерения работы и услуги</t>
  </si>
  <si>
    <t>Цена выполненной работы и услуги в руб.</t>
  </si>
  <si>
    <t>Кол-во месяцев</t>
  </si>
  <si>
    <t>Начислено за данный период по статье "содержание помещения",руб</t>
  </si>
  <si>
    <t>руб</t>
  </si>
  <si>
    <t>Площадь дома, м2</t>
  </si>
  <si>
    <t>Ресурсоснабжающая организация (РСО)</t>
  </si>
  <si>
    <t>ИТОГО</t>
  </si>
  <si>
    <t>руб.</t>
  </si>
  <si>
    <t>Финансовый счет дома</t>
  </si>
  <si>
    <t>Всего начислено УК Атал</t>
  </si>
  <si>
    <t>Приход,руб</t>
  </si>
  <si>
    <t>Расход,руб</t>
  </si>
  <si>
    <t>Начислено собственникам</t>
  </si>
  <si>
    <t>прочим потребит. и на производ. нужды</t>
  </si>
  <si>
    <t>*электроизмерительные работы</t>
  </si>
  <si>
    <t>июль</t>
  </si>
  <si>
    <t>Получено средств от сдачи металлолома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</si>
  <si>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</si>
  <si>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</si>
  <si>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</si>
  <si>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</si>
  <si>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</si>
  <si>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</si>
  <si>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</si>
  <si>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Экономия расходов на коммун.услуги на содерж.общего имущества дома, руб</t>
  </si>
  <si>
    <t>тыс.руб.</t>
  </si>
  <si>
    <t>Стоимость выполн.работы(услуги) на 1 кв.м.</t>
  </si>
  <si>
    <t>Отчет по предоставлению коммунальных услуг по жилым помещениям за 2019 г</t>
  </si>
  <si>
    <t>МУП "Теплосеть"(отопление),руб</t>
  </si>
  <si>
    <t>МУП"Теплосеть" (горячее водоснабж.),руб</t>
  </si>
  <si>
    <t>ООО МВК "Экоцентр" (обращение с ТКО), руб</t>
  </si>
  <si>
    <t>Остаток средств на 01/01/2019 г (+ есть средства, -задолженность)</t>
  </si>
  <si>
    <t xml:space="preserve">4.Обеспечение устранения аварий в соответствии с установленными предельными сроками на внутридомовых инженерных системах в доме. </t>
  </si>
  <si>
    <t>5.Работы по ремонту общедомового имущества всего, в т.ч.</t>
  </si>
  <si>
    <t>6. Расходы на коммун.услуги в целях содержания общего имущества дома</t>
  </si>
  <si>
    <t>7.обслуживание спецсчета</t>
  </si>
  <si>
    <t>апрель</t>
  </si>
  <si>
    <t>*дератизация и дезинсекция мест общего пользования</t>
  </si>
  <si>
    <t xml:space="preserve">3.Работы по содержанию помещений, входящих в состав общего имущества в многоквартирном доме, земельного участка, придомовой территории, работы по обеспечению требований пожарной безопасности. </t>
  </si>
  <si>
    <t>ремонт и восстановление межпанельных швов кв.69,36</t>
  </si>
  <si>
    <t>июнь,июль</t>
  </si>
  <si>
    <t>ремонт мягкой кровли кв.40,78,38/39</t>
  </si>
  <si>
    <t>работы на общедомовой системе отопления кв.30</t>
  </si>
  <si>
    <t>Начислено взносов на капит.ремонт по состоянию на 01.01.2020г</t>
  </si>
  <si>
    <t>Поступило взносов на капит.ремонт по состоянию на 01.01.2020г</t>
  </si>
  <si>
    <t>Израсходовано на капремонт со спецсчета в 2019 г</t>
  </si>
  <si>
    <t>Остаток средств на спецсчете на 01.01.2020 г</t>
  </si>
  <si>
    <t>изготовление проектно-сметной документации по капремонту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</si>
</sst>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/>
    <xf numFmtId="0" fontId="3" fillId="0" borderId="0" xfId="0" applyFont="1" applyFill="1" applyAlignment="1">
      <alignment wrapText="1"/>
    </xf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3" fillId="0" borderId="6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2" fontId="4" fillId="0" borderId="11" xfId="0" applyNumberFormat="1" applyFont="1" applyFill="1" applyBorder="1" applyAlignment="1">
      <alignment vertical="top" wrapText="1"/>
    </xf>
    <xf numFmtId="0" fontId="3" fillId="0" borderId="13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Alignment="1">
      <alignment wrapText="1"/>
    </xf>
    <xf numFmtId="1" fontId="3" fillId="0" borderId="0" xfId="0" applyNumberFormat="1" applyFont="1" applyFill="1" applyAlignment="1">
      <alignment wrapText="1"/>
    </xf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4" fillId="0" borderId="2" xfId="0" applyNumberFormat="1" applyFont="1" applyFill="1" applyBorder="1" applyAlignment="1">
      <alignment vertical="top" wrapText="1"/>
    </xf>
    <xf numFmtId="0" fontId="3" fillId="0" borderId="0" xfId="0" applyFont="1" applyFill="1" applyBorder="1"/>
    <xf numFmtId="0" fontId="2" fillId="0" borderId="0" xfId="0" applyFont="1" applyFill="1" applyBorder="1"/>
    <xf numFmtId="0" fontId="4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4" fillId="0" borderId="11" xfId="0" applyFont="1" applyFill="1" applyBorder="1" applyAlignment="1">
      <alignment horizontal="center" vertical="top" wrapText="1"/>
    </xf>
    <xf numFmtId="0" fontId="6" fillId="0" borderId="18" xfId="0" applyFont="1" applyFill="1" applyBorder="1" applyAlignment="1">
      <alignment vertical="top" wrapText="1"/>
    </xf>
    <xf numFmtId="0" fontId="4" fillId="0" borderId="0" xfId="0" applyFont="1" applyFill="1" applyAlignment="1">
      <alignment wrapText="1"/>
    </xf>
    <xf numFmtId="0" fontId="8" fillId="2" borderId="11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" fontId="4" fillId="0" borderId="0" xfId="0" applyNumberFormat="1" applyFont="1" applyFill="1" applyAlignment="1">
      <alignment vertical="top" wrapText="1"/>
    </xf>
    <xf numFmtId="2" fontId="3" fillId="0" borderId="0" xfId="0" applyNumberFormat="1" applyFont="1" applyFill="1" applyAlignment="1">
      <alignment vertical="top" wrapText="1"/>
    </xf>
    <xf numFmtId="0" fontId="6" fillId="0" borderId="17" xfId="0" applyFont="1" applyFill="1" applyBorder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8" fillId="2" borderId="1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0" fillId="0" borderId="0" xfId="0" applyFont="1" applyFill="1"/>
    <xf numFmtId="0" fontId="3" fillId="2" borderId="21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2" fontId="3" fillId="0" borderId="0" xfId="0" applyNumberFormat="1" applyFont="1" applyFill="1" applyBorder="1" applyAlignment="1">
      <alignment vertical="top" wrapText="1"/>
    </xf>
    <xf numFmtId="1" fontId="3" fillId="0" borderId="0" xfId="0" applyNumberFormat="1" applyFont="1" applyFill="1" applyBorder="1" applyAlignment="1">
      <alignment vertical="top"/>
    </xf>
    <xf numFmtId="0" fontId="6" fillId="0" borderId="10" xfId="0" applyFont="1" applyFill="1" applyBorder="1" applyAlignment="1">
      <alignment vertical="top" wrapText="1"/>
    </xf>
    <xf numFmtId="0" fontId="6" fillId="0" borderId="11" xfId="0" applyFont="1" applyFill="1" applyBorder="1" applyAlignment="1">
      <alignment vertical="top" wrapText="1"/>
    </xf>
    <xf numFmtId="0" fontId="6" fillId="0" borderId="18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wrapText="1"/>
    </xf>
    <xf numFmtId="0" fontId="9" fillId="0" borderId="0" xfId="0" applyFont="1" applyFill="1"/>
    <xf numFmtId="0" fontId="6" fillId="0" borderId="1" xfId="0" applyFont="1" applyFill="1" applyBorder="1" applyAlignment="1">
      <alignment horizontal="center" vertical="top" wrapText="1"/>
    </xf>
    <xf numFmtId="0" fontId="8" fillId="0" borderId="0" xfId="0" applyFont="1" applyFill="1" applyAlignment="1">
      <alignment wrapText="1"/>
    </xf>
    <xf numFmtId="0" fontId="10" fillId="0" borderId="0" xfId="0" applyFont="1" applyFill="1"/>
    <xf numFmtId="1" fontId="6" fillId="0" borderId="11" xfId="0" applyNumberFormat="1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9" fillId="0" borderId="0" xfId="0" applyFont="1" applyFill="1" applyBorder="1"/>
    <xf numFmtId="165" fontId="4" fillId="0" borderId="1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/>
    </xf>
    <xf numFmtId="165" fontId="6" fillId="0" borderId="3" xfId="1" applyNumberFormat="1" applyFont="1" applyFill="1" applyBorder="1" applyAlignment="1">
      <alignment vertical="top" wrapText="1"/>
    </xf>
    <xf numFmtId="165" fontId="6" fillId="0" borderId="11" xfId="1" applyNumberFormat="1" applyFont="1" applyFill="1" applyBorder="1" applyAlignment="1">
      <alignment vertical="top" wrapText="1"/>
    </xf>
    <xf numFmtId="165" fontId="6" fillId="0" borderId="12" xfId="1" applyNumberFormat="1" applyFont="1" applyFill="1" applyBorder="1" applyAlignment="1">
      <alignment vertical="top" wrapText="1"/>
    </xf>
    <xf numFmtId="165" fontId="8" fillId="2" borderId="11" xfId="1" applyNumberFormat="1" applyFont="1" applyFill="1" applyBorder="1" applyAlignment="1">
      <alignment vertical="top" wrapText="1"/>
    </xf>
    <xf numFmtId="165" fontId="8" fillId="2" borderId="12" xfId="1" applyNumberFormat="1" applyFont="1" applyFill="1" applyBorder="1" applyAlignment="1">
      <alignment vertical="top" wrapText="1"/>
    </xf>
    <xf numFmtId="165" fontId="4" fillId="0" borderId="3" xfId="1" applyNumberFormat="1" applyFont="1" applyFill="1" applyBorder="1" applyAlignment="1">
      <alignment vertical="top" wrapText="1"/>
    </xf>
    <xf numFmtId="165" fontId="4" fillId="0" borderId="12" xfId="1" applyNumberFormat="1" applyFont="1" applyFill="1" applyBorder="1" applyAlignment="1">
      <alignment vertical="top" wrapText="1"/>
    </xf>
    <xf numFmtId="165" fontId="3" fillId="0" borderId="14" xfId="1" applyNumberFormat="1" applyFont="1" applyFill="1" applyBorder="1" applyAlignment="1">
      <alignment vertical="top"/>
    </xf>
    <xf numFmtId="165" fontId="3" fillId="0" borderId="15" xfId="1" applyNumberFormat="1" applyFont="1" applyFill="1" applyBorder="1" applyAlignment="1">
      <alignment vertical="top"/>
    </xf>
    <xf numFmtId="0" fontId="4" fillId="0" borderId="3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wrapText="1"/>
    </xf>
    <xf numFmtId="165" fontId="6" fillId="0" borderId="19" xfId="1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Fill="1" applyAlignment="1">
      <alignment wrapText="1"/>
    </xf>
    <xf numFmtId="0" fontId="6" fillId="0" borderId="0" xfId="0" applyFont="1" applyFill="1" applyAlignment="1">
      <alignment vertical="top"/>
    </xf>
    <xf numFmtId="0" fontId="6" fillId="0" borderId="0" xfId="0" applyFont="1" applyFill="1"/>
    <xf numFmtId="0" fontId="7" fillId="2" borderId="6" xfId="0" applyFont="1" applyFill="1" applyBorder="1" applyAlignment="1">
      <alignment vertical="top" wrapText="1"/>
    </xf>
    <xf numFmtId="0" fontId="4" fillId="2" borderId="7" xfId="0" applyFont="1" applyFill="1" applyBorder="1" applyAlignment="1">
      <alignment vertical="top" wrapText="1"/>
    </xf>
    <xf numFmtId="2" fontId="3" fillId="2" borderId="7" xfId="0" applyNumberFormat="1" applyFont="1" applyFill="1" applyBorder="1" applyAlignment="1">
      <alignment vertical="top" wrapText="1"/>
    </xf>
    <xf numFmtId="165" fontId="3" fillId="2" borderId="8" xfId="1" applyNumberFormat="1" applyFont="1" applyFill="1" applyBorder="1" applyAlignment="1">
      <alignment vertical="top" wrapText="1"/>
    </xf>
    <xf numFmtId="0" fontId="4" fillId="0" borderId="23" xfId="0" applyFont="1" applyFill="1" applyBorder="1" applyAlignment="1">
      <alignment vertical="top" wrapText="1"/>
    </xf>
    <xf numFmtId="0" fontId="4" fillId="0" borderId="24" xfId="0" applyFont="1" applyFill="1" applyBorder="1" applyAlignment="1">
      <alignment horizontal="center"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4" xfId="0" applyFont="1" applyFill="1" applyBorder="1" applyAlignment="1">
      <alignment horizontal="center" vertical="top" wrapText="1"/>
    </xf>
    <xf numFmtId="2" fontId="4" fillId="0" borderId="14" xfId="0" applyNumberFormat="1" applyFont="1" applyFill="1" applyBorder="1" applyAlignment="1">
      <alignment vertical="top" wrapText="1"/>
    </xf>
    <xf numFmtId="0" fontId="3" fillId="2" borderId="23" xfId="0" applyFont="1" applyFill="1" applyBorder="1" applyAlignment="1">
      <alignment vertical="top" wrapText="1"/>
    </xf>
    <xf numFmtId="1" fontId="3" fillId="2" borderId="24" xfId="0" applyNumberFormat="1" applyFont="1" applyFill="1" applyBorder="1" applyAlignment="1">
      <alignment vertical="top" wrapText="1"/>
    </xf>
    <xf numFmtId="0" fontId="4" fillId="2" borderId="16" xfId="0" applyFont="1" applyFill="1" applyBorder="1" applyAlignment="1">
      <alignment horizontal="center" vertical="top" wrapText="1"/>
    </xf>
    <xf numFmtId="164" fontId="3" fillId="2" borderId="25" xfId="1" applyNumberFormat="1" applyFont="1" applyFill="1" applyBorder="1" applyAlignment="1">
      <alignment vertical="top" wrapText="1"/>
    </xf>
    <xf numFmtId="165" fontId="3" fillId="2" borderId="25" xfId="1" applyNumberFormat="1" applyFont="1" applyFill="1" applyBorder="1" applyAlignment="1">
      <alignment vertical="top" wrapText="1"/>
    </xf>
    <xf numFmtId="0" fontId="6" fillId="0" borderId="23" xfId="0" applyFont="1" applyFill="1" applyBorder="1" applyAlignment="1">
      <alignment vertical="top" wrapText="1"/>
    </xf>
    <xf numFmtId="165" fontId="6" fillId="0" borderId="24" xfId="1" applyNumberFormat="1" applyFont="1" applyFill="1" applyBorder="1" applyAlignment="1">
      <alignment vertical="top"/>
    </xf>
    <xf numFmtId="165" fontId="6" fillId="0" borderId="25" xfId="1" applyNumberFormat="1" applyFont="1" applyFill="1" applyBorder="1" applyAlignment="1">
      <alignment vertical="top"/>
    </xf>
    <xf numFmtId="166" fontId="8" fillId="0" borderId="0" xfId="1" applyNumberFormat="1" applyFont="1" applyFill="1" applyAlignment="1">
      <alignment vertical="top" wrapText="1"/>
    </xf>
    <xf numFmtId="0" fontId="5" fillId="0" borderId="0" xfId="0" applyFont="1" applyFill="1"/>
    <xf numFmtId="0" fontId="8" fillId="2" borderId="0" xfId="0" applyFont="1" applyFill="1" applyAlignment="1">
      <alignment vertical="top" wrapText="1"/>
    </xf>
    <xf numFmtId="0" fontId="9" fillId="2" borderId="0" xfId="0" applyFont="1" applyFill="1" applyAlignment="1"/>
    <xf numFmtId="0" fontId="6" fillId="2" borderId="0" xfId="0" applyFont="1" applyFill="1" applyAlignment="1">
      <alignment vertical="top" wrapText="1"/>
    </xf>
    <xf numFmtId="166" fontId="8" fillId="2" borderId="0" xfId="1" applyNumberFormat="1" applyFont="1" applyFill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wrapText="1"/>
    </xf>
    <xf numFmtId="2" fontId="4" fillId="0" borderId="24" xfId="0" applyNumberFormat="1" applyFont="1" applyFill="1" applyBorder="1" applyAlignment="1">
      <alignment vertical="top" wrapText="1"/>
    </xf>
    <xf numFmtId="165" fontId="4" fillId="0" borderId="25" xfId="1" applyNumberFormat="1" applyFont="1" applyFill="1" applyBorder="1" applyAlignment="1">
      <alignment vertical="top" wrapText="1"/>
    </xf>
    <xf numFmtId="165" fontId="6" fillId="0" borderId="1" xfId="1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9" xfId="0" applyNumberFormat="1" applyFont="1" applyFill="1" applyBorder="1" applyAlignment="1">
      <alignment vertical="top" wrapText="1"/>
    </xf>
    <xf numFmtId="165" fontId="4" fillId="0" borderId="4" xfId="1" applyNumberFormat="1" applyFont="1" applyFill="1" applyBorder="1" applyAlignment="1">
      <alignment vertical="top"/>
    </xf>
    <xf numFmtId="165" fontId="4" fillId="0" borderId="5" xfId="1" applyNumberFormat="1" applyFont="1" applyFill="1" applyBorder="1" applyAlignment="1">
      <alignment vertical="top"/>
    </xf>
    <xf numFmtId="165" fontId="4" fillId="0" borderId="15" xfId="1" applyNumberFormat="1" applyFont="1" applyFill="1" applyBorder="1" applyAlignment="1">
      <alignment vertical="top" wrapText="1"/>
    </xf>
    <xf numFmtId="0" fontId="4" fillId="0" borderId="16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Border="1"/>
    <xf numFmtId="0" fontId="0" fillId="0" borderId="0" xfId="0" applyFill="1" applyBorder="1"/>
    <xf numFmtId="1" fontId="4" fillId="0" borderId="0" xfId="0" applyNumberFormat="1" applyFont="1" applyFill="1" applyBorder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9" fillId="0" borderId="0" xfId="0" applyFont="1" applyAlignment="1"/>
    <xf numFmtId="165" fontId="6" fillId="0" borderId="18" xfId="1" applyNumberFormat="1" applyFont="1" applyFill="1" applyBorder="1" applyAlignment="1">
      <alignment vertical="top" wrapText="1"/>
    </xf>
    <xf numFmtId="165" fontId="3" fillId="0" borderId="0" xfId="1" applyNumberFormat="1" applyFont="1" applyFill="1" applyAlignment="1">
      <alignment horizontal="right" vertical="top" wrapText="1"/>
    </xf>
    <xf numFmtId="0" fontId="3" fillId="2" borderId="20" xfId="0" applyFont="1" applyFill="1" applyBorder="1" applyAlignment="1">
      <alignment horizontal="center" vertical="top" wrapText="1"/>
    </xf>
    <xf numFmtId="0" fontId="2" fillId="0" borderId="21" xfId="0" applyFont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8" fillId="0" borderId="0" xfId="0" applyFont="1" applyFill="1" applyAlignment="1">
      <alignment vertical="top" wrapText="1"/>
    </xf>
    <xf numFmtId="0" fontId="9" fillId="0" borderId="0" xfId="0" applyFont="1" applyAlignment="1"/>
    <xf numFmtId="0" fontId="4" fillId="0" borderId="1" xfId="0" applyFont="1" applyFill="1" applyBorder="1" applyAlignment="1">
      <alignment horizontal="center" vertical="top"/>
    </xf>
    <xf numFmtId="0" fontId="3" fillId="0" borderId="6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8" xfId="0" applyFont="1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abSelected="1" topLeftCell="A13" zoomScale="75" zoomScaleNormal="75" workbookViewId="0">
      <selection activeCell="A21" sqref="A21:E21"/>
    </sheetView>
  </sheetViews>
  <sheetFormatPr defaultRowHeight="15.6" x14ac:dyDescent="0.3"/>
  <cols>
    <col min="1" max="1" width="79.109375" style="8" customWidth="1"/>
    <col min="2" max="2" width="13.5546875" style="8" customWidth="1"/>
    <col min="3" max="3" width="13.6640625" style="8" customWidth="1"/>
    <col min="4" max="4" width="13.5546875" style="8" customWidth="1"/>
    <col min="5" max="5" width="14.109375" style="8" customWidth="1"/>
    <col min="6" max="6" width="11.88671875" style="8" bestFit="1" customWidth="1"/>
    <col min="7" max="7" width="9.109375" style="18"/>
  </cols>
  <sheetData>
    <row r="1" spans="1:10" s="20" customFormat="1" ht="31.2" x14ac:dyDescent="0.3">
      <c r="A1" s="36" t="s">
        <v>9</v>
      </c>
      <c r="B1" s="8"/>
      <c r="C1" s="8">
        <v>2019</v>
      </c>
      <c r="D1" s="37" t="s">
        <v>18</v>
      </c>
      <c r="E1" s="37">
        <v>12</v>
      </c>
      <c r="F1" s="8"/>
      <c r="G1" s="31"/>
    </row>
    <row r="2" spans="1:10" s="20" customFormat="1" x14ac:dyDescent="0.3">
      <c r="A2" s="38" t="s">
        <v>13</v>
      </c>
      <c r="B2" s="8"/>
      <c r="C2" s="8"/>
      <c r="D2" s="8"/>
      <c r="E2" s="8"/>
      <c r="F2" s="8"/>
      <c r="G2" s="31"/>
    </row>
    <row r="3" spans="1:10" s="20" customFormat="1" ht="15.75" customHeight="1" x14ac:dyDescent="0.3">
      <c r="A3" s="8" t="s">
        <v>21</v>
      </c>
      <c r="B3" s="8">
        <v>4795.95</v>
      </c>
      <c r="C3" s="8"/>
      <c r="D3" s="8"/>
      <c r="E3" s="8"/>
      <c r="F3" s="8"/>
      <c r="G3" s="31"/>
    </row>
    <row r="4" spans="1:10" s="20" customFormat="1" ht="15.75" customHeight="1" x14ac:dyDescent="0.3">
      <c r="A4" s="8" t="s">
        <v>0</v>
      </c>
      <c r="B4" s="8">
        <v>18.600000000000001</v>
      </c>
      <c r="C4" s="8">
        <v>18.64</v>
      </c>
      <c r="D4" s="8"/>
      <c r="E4" s="8"/>
      <c r="F4" s="8"/>
      <c r="G4" s="31"/>
    </row>
    <row r="5" spans="1:10" s="20" customFormat="1" ht="15.75" customHeight="1" x14ac:dyDescent="0.3">
      <c r="A5" s="8" t="s">
        <v>19</v>
      </c>
      <c r="B5" s="125">
        <v>1071596</v>
      </c>
      <c r="C5" s="39"/>
      <c r="D5" s="39"/>
      <c r="E5" s="8"/>
      <c r="F5" s="39"/>
      <c r="G5" s="8"/>
    </row>
    <row r="6" spans="1:10" s="20" customFormat="1" ht="15.75" customHeight="1" thickBot="1" x14ac:dyDescent="0.35">
      <c r="A6" s="8" t="s">
        <v>1</v>
      </c>
      <c r="B6" s="8">
        <v>103.19</v>
      </c>
      <c r="C6" s="8"/>
      <c r="D6" s="8"/>
      <c r="E6" s="8"/>
      <c r="F6" s="39"/>
      <c r="G6" s="78"/>
    </row>
    <row r="7" spans="1:10" s="21" customFormat="1" ht="63.75" customHeight="1" x14ac:dyDescent="0.3">
      <c r="A7" s="5" t="s">
        <v>2</v>
      </c>
      <c r="B7" s="7" t="s">
        <v>10</v>
      </c>
      <c r="C7" s="7" t="s">
        <v>16</v>
      </c>
      <c r="D7" s="7" t="s">
        <v>43</v>
      </c>
      <c r="E7" s="6" t="s">
        <v>17</v>
      </c>
      <c r="F7" s="9"/>
      <c r="G7" s="9"/>
    </row>
    <row r="8" spans="1:10" s="20" customFormat="1" ht="15.75" customHeight="1" x14ac:dyDescent="0.3">
      <c r="A8" s="10" t="s">
        <v>3</v>
      </c>
      <c r="B8" s="26" t="s">
        <v>11</v>
      </c>
      <c r="C8" s="107" t="s">
        <v>20</v>
      </c>
      <c r="D8" s="11">
        <v>1.02</v>
      </c>
      <c r="E8" s="73">
        <f>D8*B3*E1</f>
        <v>58702.428</v>
      </c>
      <c r="F8" s="8"/>
      <c r="G8" s="78"/>
    </row>
    <row r="9" spans="1:10" s="20" customFormat="1" ht="46.8" x14ac:dyDescent="0.3">
      <c r="A9" s="10" t="s">
        <v>4</v>
      </c>
      <c r="B9" s="26" t="s">
        <v>11</v>
      </c>
      <c r="C9" s="107" t="s">
        <v>20</v>
      </c>
      <c r="D9" s="11">
        <f>5.4+D10+D11+D12+D13+0.07</f>
        <v>7.2327025580611428</v>
      </c>
      <c r="E9" s="73">
        <f>D9*E1*B3</f>
        <v>416252.15800000005</v>
      </c>
      <c r="F9" s="8"/>
      <c r="G9" s="78"/>
    </row>
    <row r="10" spans="1:10" s="20" customFormat="1" ht="15.75" customHeight="1" x14ac:dyDescent="0.3">
      <c r="A10" s="13" t="s">
        <v>5</v>
      </c>
      <c r="B10" s="26"/>
      <c r="C10" s="107" t="s">
        <v>20</v>
      </c>
      <c r="D10" s="11">
        <f>E10/E1/B3</f>
        <v>0</v>
      </c>
      <c r="E10" s="73"/>
      <c r="F10" s="8"/>
      <c r="G10" s="78"/>
    </row>
    <row r="11" spans="1:10" s="20" customFormat="1" ht="15.75" customHeight="1" x14ac:dyDescent="0.3">
      <c r="A11" s="13" t="s">
        <v>6</v>
      </c>
      <c r="B11" s="26"/>
      <c r="C11" s="107" t="s">
        <v>20</v>
      </c>
      <c r="D11" s="11">
        <f>E11/B3/E1</f>
        <v>1.7463693324575944</v>
      </c>
      <c r="E11" s="73">
        <v>100506</v>
      </c>
      <c r="F11" s="8"/>
      <c r="G11" s="78"/>
    </row>
    <row r="12" spans="1:10" s="20" customFormat="1" ht="15.75" customHeight="1" x14ac:dyDescent="0.3">
      <c r="A12" s="13" t="s">
        <v>31</v>
      </c>
      <c r="B12" s="26"/>
      <c r="C12" s="107" t="s">
        <v>24</v>
      </c>
      <c r="D12" s="11">
        <f>E12/B3/E1</f>
        <v>0</v>
      </c>
      <c r="E12" s="73"/>
      <c r="F12" s="4"/>
      <c r="G12" s="3"/>
    </row>
    <row r="13" spans="1:10" s="120" customFormat="1" x14ac:dyDescent="0.3">
      <c r="A13" s="13" t="s">
        <v>54</v>
      </c>
      <c r="B13" s="80"/>
      <c r="C13" s="118" t="s">
        <v>20</v>
      </c>
      <c r="D13" s="11">
        <f>E13/B3/E1</f>
        <v>1.6333225603547438E-2</v>
      </c>
      <c r="E13" s="73">
        <v>940</v>
      </c>
      <c r="F13" s="17"/>
      <c r="G13" s="17"/>
      <c r="H13" s="46"/>
      <c r="I13" s="119"/>
      <c r="J13" s="119"/>
    </row>
    <row r="14" spans="1:10" s="20" customFormat="1" ht="46.8" x14ac:dyDescent="0.3">
      <c r="A14" s="10" t="s">
        <v>55</v>
      </c>
      <c r="B14" s="26" t="s">
        <v>11</v>
      </c>
      <c r="C14" s="107" t="s">
        <v>20</v>
      </c>
      <c r="D14" s="11">
        <f>E14/E1/B3</f>
        <v>6.2882223542780888</v>
      </c>
      <c r="E14" s="73">
        <f>8870*3.4*E1</f>
        <v>361896</v>
      </c>
      <c r="F14" s="8"/>
      <c r="G14" s="78"/>
    </row>
    <row r="15" spans="1:10" s="20" customFormat="1" ht="31.8" thickBot="1" x14ac:dyDescent="0.35">
      <c r="A15" s="14" t="s">
        <v>49</v>
      </c>
      <c r="B15" s="28" t="s">
        <v>11</v>
      </c>
      <c r="C15" s="29" t="s">
        <v>20</v>
      </c>
      <c r="D15" s="15">
        <v>0.49</v>
      </c>
      <c r="E15" s="74">
        <f>D15*E1*B3</f>
        <v>28200.185999999998</v>
      </c>
      <c r="F15" s="8"/>
      <c r="G15" s="78"/>
    </row>
    <row r="16" spans="1:10" s="20" customFormat="1" x14ac:dyDescent="0.3">
      <c r="A16" s="84" t="s">
        <v>50</v>
      </c>
      <c r="B16" s="85"/>
      <c r="C16" s="85"/>
      <c r="D16" s="86">
        <f>E16/E1/B3</f>
        <v>1.7559011596590179</v>
      </c>
      <c r="E16" s="87">
        <f>E17+E18+E19+E20+E21</f>
        <v>101054.57</v>
      </c>
      <c r="F16" s="8"/>
      <c r="G16" s="108"/>
    </row>
    <row r="17" spans="1:10" s="22" customFormat="1" ht="15.75" customHeight="1" x14ac:dyDescent="0.3">
      <c r="A17" s="10" t="s">
        <v>64</v>
      </c>
      <c r="B17" s="26" t="s">
        <v>53</v>
      </c>
      <c r="C17" s="107" t="s">
        <v>20</v>
      </c>
      <c r="D17" s="12"/>
      <c r="E17" s="73">
        <v>69988.070000000007</v>
      </c>
      <c r="F17" s="38"/>
      <c r="G17" s="2"/>
    </row>
    <row r="18" spans="1:10" s="48" customFormat="1" ht="15.75" customHeight="1" x14ac:dyDescent="0.3">
      <c r="A18" s="10" t="s">
        <v>56</v>
      </c>
      <c r="B18" s="117" t="s">
        <v>57</v>
      </c>
      <c r="C18" s="107" t="s">
        <v>20</v>
      </c>
      <c r="D18" s="12"/>
      <c r="E18" s="73">
        <f>5130+14760</f>
        <v>19890</v>
      </c>
      <c r="F18" s="8"/>
      <c r="G18" s="81"/>
    </row>
    <row r="19" spans="1:10" s="48" customFormat="1" ht="15.75" customHeight="1" x14ac:dyDescent="0.3">
      <c r="A19" s="10" t="s">
        <v>58</v>
      </c>
      <c r="B19" s="26" t="s">
        <v>32</v>
      </c>
      <c r="C19" s="107" t="s">
        <v>20</v>
      </c>
      <c r="D19" s="12"/>
      <c r="E19" s="73">
        <v>10092.629999999999</v>
      </c>
      <c r="F19" s="8"/>
      <c r="G19" s="81"/>
    </row>
    <row r="20" spans="1:10" s="48" customFormat="1" ht="15.75" customHeight="1" x14ac:dyDescent="0.3">
      <c r="A20" s="10" t="s">
        <v>59</v>
      </c>
      <c r="B20" s="26" t="s">
        <v>15</v>
      </c>
      <c r="C20" s="107" t="s">
        <v>20</v>
      </c>
      <c r="D20" s="12"/>
      <c r="E20" s="73">
        <v>1083.8699999999999</v>
      </c>
      <c r="F20" s="8"/>
      <c r="G20" s="81"/>
    </row>
    <row r="21" spans="1:10" s="48" customFormat="1" ht="15.75" customHeight="1" thickBot="1" x14ac:dyDescent="0.35">
      <c r="A21" s="10"/>
      <c r="B21" s="26"/>
      <c r="C21" s="107"/>
      <c r="D21" s="12"/>
      <c r="E21" s="73"/>
      <c r="F21" s="8"/>
      <c r="G21" s="81"/>
    </row>
    <row r="22" spans="1:10" s="25" customFormat="1" ht="16.2" thickBot="1" x14ac:dyDescent="0.35">
      <c r="A22" s="90" t="s">
        <v>51</v>
      </c>
      <c r="B22" s="91"/>
      <c r="C22" s="91" t="s">
        <v>20</v>
      </c>
      <c r="D22" s="92">
        <f>E22/B3/E1</f>
        <v>0.89125546902421149</v>
      </c>
      <c r="E22" s="116">
        <f>D42+D43</f>
        <v>51293</v>
      </c>
      <c r="F22" s="33"/>
      <c r="G22" s="34"/>
      <c r="H22" s="24"/>
      <c r="I22" s="24"/>
      <c r="J22" s="24"/>
    </row>
    <row r="23" spans="1:10" s="25" customFormat="1" ht="16.2" thickBot="1" x14ac:dyDescent="0.35">
      <c r="A23" s="88" t="s">
        <v>52</v>
      </c>
      <c r="B23" s="89"/>
      <c r="C23" s="89" t="s">
        <v>24</v>
      </c>
      <c r="D23" s="109">
        <v>0.2</v>
      </c>
      <c r="E23" s="110">
        <f>D23*E1*B3</f>
        <v>11510.28</v>
      </c>
      <c r="F23" s="33"/>
      <c r="G23" s="34"/>
      <c r="H23" s="24"/>
      <c r="I23" s="24"/>
      <c r="J23" s="24"/>
    </row>
    <row r="24" spans="1:10" s="20" customFormat="1" ht="16.2" thickBot="1" x14ac:dyDescent="0.35">
      <c r="A24" s="93" t="s">
        <v>7</v>
      </c>
      <c r="B24" s="94"/>
      <c r="C24" s="95" t="s">
        <v>24</v>
      </c>
      <c r="D24" s="96">
        <f>D8+D9+D14+D15+D16+D22+D23</f>
        <v>17.87808154102246</v>
      </c>
      <c r="E24" s="97">
        <f>E8+E9+E14+E15+E16+E22+E23</f>
        <v>1028908.6220000002</v>
      </c>
      <c r="F24" s="40"/>
      <c r="G24" s="19"/>
    </row>
    <row r="25" spans="1:10" s="25" customFormat="1" ht="16.2" thickBot="1" x14ac:dyDescent="0.35">
      <c r="A25" s="126" t="s">
        <v>25</v>
      </c>
      <c r="B25" s="127"/>
      <c r="C25" s="127"/>
      <c r="D25" s="49" t="s">
        <v>27</v>
      </c>
      <c r="E25" s="50" t="s">
        <v>28</v>
      </c>
      <c r="F25" s="51"/>
      <c r="G25" s="33"/>
      <c r="H25" s="52"/>
      <c r="I25" s="24"/>
      <c r="J25" s="24"/>
    </row>
    <row r="26" spans="1:10" s="57" customFormat="1" x14ac:dyDescent="0.3">
      <c r="A26" s="41" t="s">
        <v>48</v>
      </c>
      <c r="B26" s="30"/>
      <c r="C26" s="55" t="s">
        <v>24</v>
      </c>
      <c r="D26" s="124">
        <v>30592</v>
      </c>
      <c r="E26" s="79"/>
      <c r="F26" s="42"/>
      <c r="G26" s="56"/>
    </row>
    <row r="27" spans="1:10" s="57" customFormat="1" x14ac:dyDescent="0.3">
      <c r="A27" s="13" t="s">
        <v>12</v>
      </c>
      <c r="B27" s="27"/>
      <c r="C27" s="58" t="s">
        <v>24</v>
      </c>
      <c r="D27" s="111">
        <f>21003/12*E1</f>
        <v>21003</v>
      </c>
      <c r="E27" s="68"/>
      <c r="F27" s="42"/>
      <c r="G27" s="56"/>
    </row>
    <row r="28" spans="1:10" s="57" customFormat="1" x14ac:dyDescent="0.3">
      <c r="A28" s="13" t="s">
        <v>33</v>
      </c>
      <c r="B28" s="27"/>
      <c r="C28" s="58" t="str">
        <f>C27</f>
        <v>руб.</v>
      </c>
      <c r="D28" s="111"/>
      <c r="E28" s="68"/>
      <c r="F28" s="82"/>
      <c r="G28" s="83"/>
    </row>
    <row r="29" spans="1:10" s="57" customFormat="1" x14ac:dyDescent="0.3">
      <c r="A29" s="13" t="s">
        <v>34</v>
      </c>
      <c r="B29" s="27"/>
      <c r="C29" s="58" t="s">
        <v>24</v>
      </c>
      <c r="D29" s="111">
        <f>811.46+1132.72+1915.32</f>
        <v>3859.5</v>
      </c>
      <c r="E29" s="68"/>
      <c r="F29" s="42"/>
      <c r="G29" s="56"/>
    </row>
    <row r="30" spans="1:10" s="60" customFormat="1" ht="16.2" x14ac:dyDescent="0.35">
      <c r="A30" s="13" t="s">
        <v>29</v>
      </c>
      <c r="B30" s="27"/>
      <c r="C30" s="58" t="s">
        <v>24</v>
      </c>
      <c r="D30" s="111">
        <f>B5</f>
        <v>1071596</v>
      </c>
      <c r="E30" s="68"/>
      <c r="F30" s="43"/>
      <c r="G30" s="59"/>
    </row>
    <row r="31" spans="1:10" s="60" customFormat="1" ht="16.2" x14ac:dyDescent="0.35">
      <c r="A31" s="53" t="str">
        <f>A24</f>
        <v>итого расходы</v>
      </c>
      <c r="B31" s="54"/>
      <c r="C31" s="61" t="str">
        <f>C24</f>
        <v>руб.</v>
      </c>
      <c r="D31" s="69"/>
      <c r="E31" s="70">
        <f>E24</f>
        <v>1028908.6220000002</v>
      </c>
      <c r="F31" s="43"/>
      <c r="G31" s="59"/>
    </row>
    <row r="32" spans="1:10" s="65" customFormat="1" ht="15.75" customHeight="1" thickBot="1" x14ac:dyDescent="0.35">
      <c r="A32" s="44" t="s">
        <v>14</v>
      </c>
      <c r="B32" s="32"/>
      <c r="C32" s="62" t="s">
        <v>24</v>
      </c>
      <c r="D32" s="71">
        <f>D26+D27+D28+D29+D30-E31</f>
        <v>98141.877999999793</v>
      </c>
      <c r="E32" s="72"/>
      <c r="F32" s="45"/>
      <c r="G32" s="63"/>
      <c r="H32" s="64"/>
      <c r="I32" s="64"/>
      <c r="J32" s="64"/>
    </row>
    <row r="33" spans="1:10" s="20" customFormat="1" x14ac:dyDescent="0.3">
      <c r="A33" s="134" t="s">
        <v>44</v>
      </c>
      <c r="B33" s="135"/>
      <c r="C33" s="135"/>
      <c r="D33" s="135"/>
      <c r="E33" s="136"/>
      <c r="F33" s="46"/>
      <c r="G33" s="4"/>
      <c r="H33" s="4"/>
      <c r="I33" s="3"/>
      <c r="J33" s="3"/>
    </row>
    <row r="34" spans="1:10" s="48" customFormat="1" x14ac:dyDescent="0.3">
      <c r="A34" s="35" t="s">
        <v>22</v>
      </c>
      <c r="B34" s="128" t="s">
        <v>35</v>
      </c>
      <c r="C34" s="128" t="s">
        <v>26</v>
      </c>
      <c r="D34" s="129"/>
      <c r="E34" s="130"/>
      <c r="F34" s="4"/>
      <c r="G34" s="4"/>
      <c r="H34" s="4"/>
      <c r="I34" s="3"/>
      <c r="J34" s="3"/>
    </row>
    <row r="35" spans="1:10" s="48" customFormat="1" ht="62.4" x14ac:dyDescent="0.3">
      <c r="A35" s="10"/>
      <c r="B35" s="133"/>
      <c r="C35" s="112" t="s">
        <v>36</v>
      </c>
      <c r="D35" s="112" t="s">
        <v>37</v>
      </c>
      <c r="E35" s="77" t="s">
        <v>30</v>
      </c>
      <c r="F35" s="4"/>
      <c r="G35" s="4"/>
      <c r="H35" s="4"/>
      <c r="I35" s="3"/>
      <c r="J35" s="3"/>
    </row>
    <row r="36" spans="1:10" s="20" customFormat="1" ht="15.75" customHeight="1" x14ac:dyDescent="0.3">
      <c r="A36" s="23" t="s">
        <v>45</v>
      </c>
      <c r="B36" s="66">
        <v>1159456</v>
      </c>
      <c r="C36" s="66">
        <v>1159431</v>
      </c>
      <c r="D36" s="66"/>
      <c r="E36" s="67"/>
      <c r="F36" s="47"/>
      <c r="G36" s="4"/>
      <c r="H36" s="4"/>
      <c r="I36" s="3"/>
      <c r="J36" s="3"/>
    </row>
    <row r="37" spans="1:10" s="20" customFormat="1" ht="15.75" customHeight="1" x14ac:dyDescent="0.3">
      <c r="A37" s="23" t="s">
        <v>46</v>
      </c>
      <c r="B37" s="66">
        <v>403404</v>
      </c>
      <c r="C37" s="66">
        <v>400809</v>
      </c>
      <c r="D37" s="66">
        <v>43542</v>
      </c>
      <c r="E37" s="67"/>
      <c r="F37" s="47"/>
      <c r="G37" s="4"/>
      <c r="H37" s="4"/>
      <c r="I37" s="3"/>
      <c r="J37" s="3"/>
    </row>
    <row r="38" spans="1:10" s="20" customFormat="1" ht="15.75" customHeight="1" x14ac:dyDescent="0.3">
      <c r="A38" s="23" t="s">
        <v>38</v>
      </c>
      <c r="B38" s="66">
        <v>96320</v>
      </c>
      <c r="C38" s="66">
        <v>92619</v>
      </c>
      <c r="D38" s="66">
        <v>5110</v>
      </c>
      <c r="E38" s="67"/>
      <c r="F38" s="47"/>
      <c r="G38" s="4"/>
      <c r="H38" s="4"/>
      <c r="I38" s="3"/>
      <c r="J38" s="3"/>
    </row>
    <row r="39" spans="1:10" s="20" customFormat="1" ht="15.75" customHeight="1" x14ac:dyDescent="0.3">
      <c r="A39" s="23" t="s">
        <v>39</v>
      </c>
      <c r="B39" s="66">
        <v>166124</v>
      </c>
      <c r="C39" s="66">
        <v>161749</v>
      </c>
      <c r="D39" s="66">
        <v>11846</v>
      </c>
      <c r="E39" s="67"/>
      <c r="F39" s="47"/>
      <c r="G39" s="4"/>
      <c r="H39" s="4"/>
      <c r="I39" s="3"/>
      <c r="J39" s="3"/>
    </row>
    <row r="40" spans="1:10" s="20" customFormat="1" ht="15.75" customHeight="1" x14ac:dyDescent="0.3">
      <c r="A40" s="23" t="s">
        <v>40</v>
      </c>
      <c r="B40" s="66">
        <v>369643</v>
      </c>
      <c r="C40" s="66">
        <v>328925</v>
      </c>
      <c r="D40" s="66">
        <v>50889</v>
      </c>
      <c r="E40" s="67">
        <v>96</v>
      </c>
      <c r="F40" s="47"/>
      <c r="G40" s="4"/>
      <c r="H40" s="4"/>
      <c r="I40" s="3"/>
      <c r="J40" s="3"/>
    </row>
    <row r="41" spans="1:10" s="20" customFormat="1" ht="15.75" customHeight="1" thickBot="1" x14ac:dyDescent="0.35">
      <c r="A41" s="113" t="s">
        <v>47</v>
      </c>
      <c r="B41" s="114">
        <v>202095</v>
      </c>
      <c r="C41" s="114">
        <v>202073</v>
      </c>
      <c r="D41" s="114"/>
      <c r="E41" s="115"/>
      <c r="F41" s="47"/>
      <c r="G41" s="4"/>
      <c r="H41" s="4"/>
      <c r="I41" s="3"/>
      <c r="J41" s="3"/>
    </row>
    <row r="42" spans="1:10" s="20" customFormat="1" ht="16.2" thickBot="1" x14ac:dyDescent="0.35">
      <c r="A42" s="16" t="s">
        <v>23</v>
      </c>
      <c r="B42" s="75">
        <f>SUM(B36:B41)</f>
        <v>2397042</v>
      </c>
      <c r="C42" s="75">
        <f>SUM(C36:C41)</f>
        <v>2345606</v>
      </c>
      <c r="D42" s="75">
        <f>SUM(D36:D41)</f>
        <v>111387</v>
      </c>
      <c r="E42" s="76">
        <f>SUM(E36:E40)</f>
        <v>96</v>
      </c>
      <c r="F42" s="42"/>
    </row>
    <row r="43" spans="1:10" s="57" customFormat="1" ht="15.75" customHeight="1" thickBot="1" x14ac:dyDescent="0.35">
      <c r="A43" s="98" t="s">
        <v>41</v>
      </c>
      <c r="B43" s="99"/>
      <c r="C43" s="99"/>
      <c r="D43" s="99">
        <f>B37+B38+B39+B40-C37-C38-C39-C40-D37-D38-D39-D40-E40-E37-E38-E39</f>
        <v>-60094</v>
      </c>
      <c r="E43" s="100"/>
      <c r="F43" s="121"/>
    </row>
    <row r="44" spans="1:10" s="1" customFormat="1" ht="16.2" x14ac:dyDescent="0.3">
      <c r="A44" s="131" t="s">
        <v>60</v>
      </c>
      <c r="B44" s="132"/>
      <c r="C44" s="132"/>
      <c r="D44" s="42" t="s">
        <v>42</v>
      </c>
      <c r="E44" s="101">
        <v>1766.4</v>
      </c>
      <c r="F44" s="8"/>
      <c r="G44" s="20"/>
      <c r="H44" s="20"/>
    </row>
    <row r="45" spans="1:10" s="20" customFormat="1" ht="16.2" x14ac:dyDescent="0.3">
      <c r="A45" s="131" t="s">
        <v>61</v>
      </c>
      <c r="B45" s="132"/>
      <c r="C45" s="132"/>
      <c r="D45" s="42" t="s">
        <v>42</v>
      </c>
      <c r="E45" s="101">
        <v>1633</v>
      </c>
      <c r="F45" s="4"/>
      <c r="G45" s="102"/>
    </row>
    <row r="46" spans="1:10" s="20" customFormat="1" ht="16.2" x14ac:dyDescent="0.3">
      <c r="A46" s="122" t="s">
        <v>62</v>
      </c>
      <c r="B46" s="123"/>
      <c r="C46" s="123"/>
      <c r="D46" s="42" t="s">
        <v>42</v>
      </c>
      <c r="E46" s="101">
        <v>0</v>
      </c>
      <c r="F46" s="4"/>
      <c r="G46" s="102"/>
    </row>
    <row r="47" spans="1:10" s="1" customFormat="1" ht="16.2" x14ac:dyDescent="0.3">
      <c r="A47" s="103" t="s">
        <v>63</v>
      </c>
      <c r="B47" s="104"/>
      <c r="C47" s="104"/>
      <c r="D47" s="105" t="s">
        <v>42</v>
      </c>
      <c r="E47" s="106">
        <f>E45-E46</f>
        <v>1633</v>
      </c>
      <c r="F47" s="4"/>
      <c r="G47" s="102"/>
    </row>
    <row r="48" spans="1:10" s="1" customFormat="1" x14ac:dyDescent="0.3">
      <c r="A48" s="17" t="s">
        <v>8</v>
      </c>
      <c r="B48" s="8"/>
      <c r="C48" s="8"/>
      <c r="D48" s="8"/>
      <c r="E48" s="8"/>
      <c r="F48" s="8"/>
      <c r="G48" s="20"/>
      <c r="H48" s="20"/>
    </row>
  </sheetData>
  <mergeCells count="6">
    <mergeCell ref="A25:C25"/>
    <mergeCell ref="C34:E34"/>
    <mergeCell ref="A45:C45"/>
    <mergeCell ref="A44:C44"/>
    <mergeCell ref="B34:B35"/>
    <mergeCell ref="A33:E33"/>
  </mergeCells>
  <pageMargins left="0.31496062992125984" right="0.31496062992125984" top="0.35433070866141736" bottom="0.35433070866141736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2020-02-25T13:17:12Z</cp:lastPrinted>
  <dcterms:created xsi:type="dcterms:W3CDTF">2016-04-22T06:39:22Z</dcterms:created>
  <dcterms:modified xsi:type="dcterms:W3CDTF">2020-05-12T11:11:58Z</dcterms:modified>
</cp:coreProperties>
</file>