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/>
  <c r="E17" i="1" l="1"/>
  <c r="D28" i="1" l="1"/>
  <c r="D12" i="1" l="1"/>
  <c r="D27" i="1" l="1"/>
  <c r="D43" i="1" l="1"/>
  <c r="D42" i="1"/>
  <c r="E23" i="1" s="1"/>
  <c r="D13" i="1" l="1"/>
  <c r="E16" i="1" l="1"/>
  <c r="E42" i="1" l="1"/>
  <c r="C42" i="1"/>
  <c r="B42" i="1"/>
  <c r="E47" i="1" l="1"/>
  <c r="D30" i="1" l="1"/>
  <c r="C31" i="1"/>
  <c r="A31" i="1"/>
  <c r="D23" i="1" l="1"/>
  <c r="D11" i="1"/>
  <c r="D10" i="1" l="1"/>
  <c r="D14" i="1" l="1"/>
  <c r="E15" i="1"/>
  <c r="E8" i="1"/>
  <c r="D17" i="1" l="1"/>
  <c r="D24" i="1" s="1"/>
  <c r="E9" i="1" l="1"/>
  <c r="E24" i="1" s="1"/>
  <c r="E31" i="1" l="1"/>
  <c r="D32" i="1" s="1"/>
</calcChain>
</file>

<file path=xl/sharedStrings.xml><?xml version="1.0" encoding="utf-8"?>
<sst xmlns="http://schemas.openxmlformats.org/spreadsheetml/2006/main" count="94" uniqueCount="66">
  <si>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</si>
  <si>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</si>
  <si>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</si>
  <si>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</si>
  <si>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</si>
  <si>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</si>
  <si>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</si>
  <si>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</si>
  <si>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</si>
  <si>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</si>
  <si>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</si>
  <si>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</si>
  <si>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д.18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</si>
  <si>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</si>
  <si>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</si>
  <si>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</si>
  <si>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</si>
  <si>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</si>
  <si>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руб</t>
  </si>
  <si>
    <t>Кол-во месяцев</t>
  </si>
  <si>
    <t>Начислено за данный период по статье "содержание помещения",руб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</si>
  <si>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</si>
  <si>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</si>
  <si>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</si>
  <si>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</si>
  <si>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</si>
  <si>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</si>
  <si>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</si>
  <si>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</si>
  <si>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</si>
  <si>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</si>
  <si>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Получено средств от сдачи металлолома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</si>
  <si>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</si>
  <si>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</si>
  <si>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</si>
  <si>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</si>
  <si>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</si>
  <si>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</si>
  <si>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</si>
  <si>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</si>
  <si>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</si>
  <si>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</si>
  <si>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</si>
  <si>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</si>
  <si>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</si>
  <si>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</si>
  <si>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</si>
  <si>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</si>
  <si>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</si>
  <si>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</si>
  <si>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</si>
  <si>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</si>
  <si>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март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</si>
  <si>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</si>
  <si>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</si>
  <si>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по технич.диагностированию внутридомов.газового оборудования</t>
  </si>
  <si>
    <t>июль</t>
  </si>
  <si>
    <t>работы по подготовке к отопительному сезону</t>
  </si>
  <si>
    <t>ремонт мягкой кровли кв. 59,60</t>
  </si>
  <si>
    <t>*электроизмерительные работы</t>
  </si>
  <si>
    <t>работы на общедомовой системе электроснабжения п.1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</si>
  <si>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</si>
  <si>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</si>
  <si>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</si>
  <si>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</si>
  <si>
    <t>изготовление проектно-сметной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</si>
</sst>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1" fontId="3" fillId="0" borderId="0" xfId="0" applyNumberFormat="1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0" fontId="8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9" fillId="0" borderId="0" xfId="0" applyFont="1" applyFill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8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7" fillId="2" borderId="11" xfId="1" applyNumberFormat="1" applyFont="1" applyFill="1" applyBorder="1" applyAlignment="1">
      <alignment vertical="top" wrapText="1"/>
    </xf>
    <xf numFmtId="165" fontId="7" fillId="2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6" fillId="0" borderId="24" xfId="0" applyFont="1" applyFill="1" applyBorder="1" applyAlignment="1">
      <alignment vertical="top" wrapText="1"/>
    </xf>
    <xf numFmtId="165" fontId="6" fillId="0" borderId="22" xfId="1" applyNumberFormat="1" applyFont="1" applyFill="1" applyBorder="1" applyAlignment="1">
      <alignment vertical="top"/>
    </xf>
    <xf numFmtId="165" fontId="6" fillId="0" borderId="23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2" fontId="10" fillId="0" borderId="11" xfId="0" applyNumberFormat="1" applyFont="1" applyFill="1" applyBorder="1" applyAlignment="1">
      <alignment vertical="top" wrapText="1"/>
    </xf>
    <xf numFmtId="165" fontId="10" fillId="0" borderId="12" xfId="1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1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165" fontId="6" fillId="0" borderId="18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5" zoomScale="75" zoomScaleNormal="75" workbookViewId="0">
      <selection activeCell="F35" sqref="F35:F45"/>
    </sheetView>
  </sheetViews>
  <sheetFormatPr defaultRowHeight="15.6" x14ac:dyDescent="0.3"/>
  <cols>
    <col min="1" max="1" width="79.33203125" style="9" customWidth="1"/>
    <col min="2" max="3" width="13.6640625" style="9" customWidth="1"/>
    <col min="4" max="4" width="14.109375" style="9" customWidth="1"/>
    <col min="5" max="5" width="14.44140625" style="9" customWidth="1"/>
    <col min="6" max="6" width="10.6640625" style="9" bestFit="1" customWidth="1"/>
    <col min="7" max="7" width="9.109375" style="50"/>
    <col min="8" max="10" width="9.109375" style="7"/>
  </cols>
  <sheetData>
    <row r="1" spans="1:10" s="17" customFormat="1" ht="31.2" x14ac:dyDescent="0.3">
      <c r="A1" s="36" t="s">
        <v>8</v>
      </c>
      <c r="B1" s="9"/>
      <c r="C1" s="9">
        <v>2019</v>
      </c>
      <c r="D1" s="37" t="s">
        <v>19</v>
      </c>
      <c r="E1" s="37">
        <v>12</v>
      </c>
      <c r="F1" s="9"/>
      <c r="G1" s="3"/>
      <c r="H1" s="2"/>
      <c r="I1" s="2"/>
      <c r="J1" s="2"/>
    </row>
    <row r="2" spans="1:10" s="17" customFormat="1" x14ac:dyDescent="0.3">
      <c r="A2" s="38" t="s">
        <v>12</v>
      </c>
      <c r="B2" s="9"/>
      <c r="C2" s="9"/>
      <c r="D2" s="9"/>
      <c r="E2" s="9"/>
      <c r="F2" s="9"/>
      <c r="G2" s="3"/>
      <c r="H2" s="2"/>
      <c r="I2" s="2"/>
      <c r="J2" s="2"/>
    </row>
    <row r="3" spans="1:10" s="17" customFormat="1" x14ac:dyDescent="0.3">
      <c r="A3" s="9" t="s">
        <v>21</v>
      </c>
      <c r="B3" s="9">
        <v>3275.8</v>
      </c>
      <c r="C3" s="9"/>
      <c r="D3" s="9"/>
      <c r="E3" s="9"/>
      <c r="F3" s="9"/>
      <c r="G3" s="3"/>
      <c r="H3" s="2"/>
      <c r="I3" s="2"/>
      <c r="J3" s="2"/>
    </row>
    <row r="4" spans="1:10" s="17" customFormat="1" x14ac:dyDescent="0.3">
      <c r="A4" s="9" t="s">
        <v>51</v>
      </c>
      <c r="B4" s="9">
        <v>18.309999999999999</v>
      </c>
      <c r="C4" s="9">
        <v>18.350000000000001</v>
      </c>
      <c r="D4" s="9"/>
      <c r="E4" s="9"/>
      <c r="F4" s="9"/>
      <c r="G4" s="3"/>
      <c r="H4" s="2"/>
      <c r="I4" s="2"/>
      <c r="J4" s="2"/>
    </row>
    <row r="5" spans="1:10" s="17" customFormat="1" x14ac:dyDescent="0.3">
      <c r="A5" s="9" t="s">
        <v>20</v>
      </c>
      <c r="B5" s="121">
        <v>720553</v>
      </c>
      <c r="C5" s="39"/>
      <c r="D5" s="39"/>
      <c r="E5" s="9"/>
      <c r="F5" s="39"/>
      <c r="G5" s="9"/>
      <c r="H5" s="2"/>
      <c r="I5" s="2"/>
      <c r="J5" s="2"/>
    </row>
    <row r="6" spans="1:10" s="17" customFormat="1" ht="16.2" thickBot="1" x14ac:dyDescent="0.35">
      <c r="A6" s="9" t="s">
        <v>0</v>
      </c>
      <c r="B6" s="9">
        <v>99.33</v>
      </c>
      <c r="C6" s="9"/>
      <c r="D6" s="9"/>
      <c r="E6" s="9"/>
      <c r="F6" s="39"/>
      <c r="G6" s="3"/>
      <c r="H6" s="2"/>
      <c r="I6" s="2"/>
      <c r="J6" s="2"/>
    </row>
    <row r="7" spans="1:10" s="19" customFormat="1" ht="66" customHeight="1" x14ac:dyDescent="0.3">
      <c r="A7" s="4" t="s">
        <v>1</v>
      </c>
      <c r="B7" s="6" t="s">
        <v>9</v>
      </c>
      <c r="C7" s="6" t="s">
        <v>15</v>
      </c>
      <c r="D7" s="6" t="s">
        <v>17</v>
      </c>
      <c r="E7" s="5" t="s">
        <v>16</v>
      </c>
      <c r="F7" s="10"/>
      <c r="G7" s="18"/>
      <c r="H7" s="18"/>
      <c r="I7" s="18"/>
      <c r="J7" s="18"/>
    </row>
    <row r="8" spans="1:10" s="17" customFormat="1" ht="15.75" customHeight="1" x14ac:dyDescent="0.3">
      <c r="A8" s="11" t="s">
        <v>2</v>
      </c>
      <c r="B8" s="16" t="s">
        <v>10</v>
      </c>
      <c r="C8" s="98" t="s">
        <v>18</v>
      </c>
      <c r="D8" s="12">
        <v>1.02</v>
      </c>
      <c r="E8" s="78">
        <f>D8*B3*E1</f>
        <v>40095.792000000001</v>
      </c>
      <c r="F8" s="9"/>
      <c r="G8" s="3"/>
      <c r="H8" s="2"/>
      <c r="I8" s="2"/>
      <c r="J8" s="2"/>
    </row>
    <row r="9" spans="1:10" s="17" customFormat="1" ht="46.8" x14ac:dyDescent="0.3">
      <c r="A9" s="11" t="s">
        <v>3</v>
      </c>
      <c r="B9" s="16" t="s">
        <v>10</v>
      </c>
      <c r="C9" s="98" t="s">
        <v>18</v>
      </c>
      <c r="D9" s="12">
        <f>4.85+D10+D11+D13+D12+0.05</f>
        <v>5.3220851903860629</v>
      </c>
      <c r="E9" s="78">
        <f>D9*E1*B3</f>
        <v>209209.04</v>
      </c>
      <c r="F9" s="9"/>
      <c r="G9" s="3"/>
      <c r="H9" s="2"/>
      <c r="I9" s="2"/>
      <c r="J9" s="2"/>
    </row>
    <row r="10" spans="1:10" s="17" customFormat="1" x14ac:dyDescent="0.3">
      <c r="A10" s="14" t="s">
        <v>4</v>
      </c>
      <c r="B10" s="16"/>
      <c r="C10" s="98" t="s">
        <v>18</v>
      </c>
      <c r="D10" s="12">
        <f>E10/E1/B3</f>
        <v>9.9721187699696762E-2</v>
      </c>
      <c r="E10" s="78">
        <v>3920</v>
      </c>
      <c r="F10" s="9"/>
      <c r="G10" s="3"/>
      <c r="H10" s="2"/>
      <c r="I10" s="2"/>
      <c r="J10" s="2"/>
    </row>
    <row r="11" spans="1:10" s="17" customFormat="1" x14ac:dyDescent="0.3">
      <c r="A11" s="14" t="s">
        <v>5</v>
      </c>
      <c r="B11" s="16"/>
      <c r="C11" s="98" t="s">
        <v>18</v>
      </c>
      <c r="D11" s="12">
        <f>E11/E1/B3</f>
        <v>0.18725705680037444</v>
      </c>
      <c r="E11" s="78">
        <v>7361</v>
      </c>
      <c r="F11" s="9"/>
      <c r="G11" s="3"/>
      <c r="H11" s="2"/>
      <c r="I11" s="2"/>
      <c r="J11" s="2"/>
    </row>
    <row r="12" spans="1:10" s="17" customFormat="1" x14ac:dyDescent="0.3">
      <c r="A12" s="14" t="s">
        <v>59</v>
      </c>
      <c r="B12" s="16"/>
      <c r="C12" s="110" t="s">
        <v>18</v>
      </c>
      <c r="D12" s="12">
        <f>E12/E1/B3</f>
        <v>8.1532246575900025E-2</v>
      </c>
      <c r="E12" s="78">
        <v>3205</v>
      </c>
      <c r="F12" s="9"/>
      <c r="G12" s="3"/>
      <c r="H12" s="2"/>
      <c r="I12" s="2"/>
      <c r="J12" s="2"/>
    </row>
    <row r="13" spans="1:10" s="109" customFormat="1" x14ac:dyDescent="0.3">
      <c r="A13" s="14" t="s">
        <v>53</v>
      </c>
      <c r="B13" s="81"/>
      <c r="C13" s="107" t="s">
        <v>18</v>
      </c>
      <c r="D13" s="12">
        <f>E13/B3/E1</f>
        <v>5.3574699310092185E-2</v>
      </c>
      <c r="E13" s="78">
        <v>2106</v>
      </c>
      <c r="F13" s="23"/>
      <c r="G13" s="23"/>
      <c r="H13" s="48"/>
      <c r="I13" s="108"/>
      <c r="J13" s="108"/>
    </row>
    <row r="14" spans="1:10" s="17" customFormat="1" ht="46.8" x14ac:dyDescent="0.3">
      <c r="A14" s="11" t="s">
        <v>54</v>
      </c>
      <c r="B14" s="16" t="s">
        <v>10</v>
      </c>
      <c r="C14" s="98" t="s">
        <v>18</v>
      </c>
      <c r="D14" s="12">
        <f>E14/E1/B3</f>
        <v>5.8730691739422429</v>
      </c>
      <c r="E14" s="78">
        <f>5830*3.3*E1</f>
        <v>230868</v>
      </c>
      <c r="F14" s="9"/>
      <c r="G14" s="3"/>
      <c r="H14" s="2"/>
      <c r="I14" s="2"/>
      <c r="J14" s="2"/>
    </row>
    <row r="15" spans="1:10" s="17" customFormat="1" ht="31.2" x14ac:dyDescent="0.3">
      <c r="A15" s="11" t="s">
        <v>47</v>
      </c>
      <c r="B15" s="16" t="s">
        <v>10</v>
      </c>
      <c r="C15" s="98" t="s">
        <v>18</v>
      </c>
      <c r="D15" s="12">
        <v>0.49</v>
      </c>
      <c r="E15" s="78">
        <f>D15*E1*B3</f>
        <v>19261.704000000002</v>
      </c>
      <c r="F15" s="9"/>
      <c r="G15" s="3"/>
      <c r="H15" s="2"/>
      <c r="I15" s="2"/>
      <c r="J15" s="2"/>
    </row>
    <row r="16" spans="1:10" s="17" customFormat="1" ht="16.2" thickBot="1" x14ac:dyDescent="0.35">
      <c r="A16" s="15" t="s">
        <v>48</v>
      </c>
      <c r="B16" s="26" t="s">
        <v>10</v>
      </c>
      <c r="C16" s="27" t="s">
        <v>18</v>
      </c>
      <c r="D16" s="99">
        <v>0.2</v>
      </c>
      <c r="E16" s="100">
        <f>D16*E1*B3</f>
        <v>7861.9200000000019</v>
      </c>
      <c r="F16" s="9"/>
      <c r="G16" s="3"/>
      <c r="H16" s="2"/>
      <c r="I16" s="2"/>
      <c r="J16" s="2"/>
    </row>
    <row r="17" spans="1:10" s="17" customFormat="1" x14ac:dyDescent="0.3">
      <c r="A17" s="32" t="s">
        <v>49</v>
      </c>
      <c r="B17" s="33"/>
      <c r="C17" s="33"/>
      <c r="D17" s="34">
        <f>E17/E1/B3</f>
        <v>1.7031394366770456</v>
      </c>
      <c r="E17" s="79">
        <f>E18+E19+E20+E21+E22</f>
        <v>66949.73</v>
      </c>
      <c r="F17" s="9"/>
      <c r="G17" s="3"/>
      <c r="H17" s="2"/>
      <c r="I17" s="2"/>
      <c r="J17" s="2"/>
    </row>
    <row r="18" spans="1:10" s="52" customFormat="1" x14ac:dyDescent="0.3">
      <c r="A18" s="11" t="s">
        <v>65</v>
      </c>
      <c r="B18" s="16" t="s">
        <v>52</v>
      </c>
      <c r="C18" s="51" t="s">
        <v>18</v>
      </c>
      <c r="D18" s="13"/>
      <c r="E18" s="78">
        <v>29951</v>
      </c>
      <c r="F18" s="9"/>
      <c r="G18" s="3"/>
      <c r="H18" s="2"/>
      <c r="I18" s="2"/>
      <c r="J18" s="2"/>
    </row>
    <row r="19" spans="1:10" s="20" customFormat="1" x14ac:dyDescent="0.3">
      <c r="A19" s="11" t="s">
        <v>55</v>
      </c>
      <c r="B19" s="16" t="s">
        <v>56</v>
      </c>
      <c r="C19" s="51" t="s">
        <v>18</v>
      </c>
      <c r="D19" s="13"/>
      <c r="E19" s="78">
        <v>29760</v>
      </c>
      <c r="F19" s="38"/>
      <c r="G19" s="40"/>
      <c r="H19" s="8"/>
      <c r="I19" s="8"/>
      <c r="J19" s="8"/>
    </row>
    <row r="20" spans="1:10" s="20" customFormat="1" x14ac:dyDescent="0.3">
      <c r="A20" s="11" t="s">
        <v>57</v>
      </c>
      <c r="B20" s="16" t="s">
        <v>14</v>
      </c>
      <c r="C20" s="51" t="s">
        <v>18</v>
      </c>
      <c r="D20" s="13"/>
      <c r="E20" s="78">
        <v>4254.97</v>
      </c>
      <c r="F20" s="38"/>
      <c r="G20" s="40"/>
      <c r="H20" s="8"/>
      <c r="I20" s="8"/>
      <c r="J20" s="8"/>
    </row>
    <row r="21" spans="1:10" s="52" customFormat="1" x14ac:dyDescent="0.3">
      <c r="A21" s="11" t="s">
        <v>60</v>
      </c>
      <c r="B21" s="16" t="s">
        <v>32</v>
      </c>
      <c r="C21" s="51" t="s">
        <v>18</v>
      </c>
      <c r="D21" s="13"/>
      <c r="E21" s="78">
        <v>739.61</v>
      </c>
      <c r="F21" s="9"/>
      <c r="G21" s="3"/>
      <c r="H21" s="2"/>
      <c r="I21" s="2"/>
      <c r="J21" s="2"/>
    </row>
    <row r="22" spans="1:10" s="52" customFormat="1" ht="16.2" thickBot="1" x14ac:dyDescent="0.35">
      <c r="A22" s="15" t="s">
        <v>58</v>
      </c>
      <c r="B22" s="26" t="s">
        <v>32</v>
      </c>
      <c r="C22" s="27" t="s">
        <v>18</v>
      </c>
      <c r="D22" s="114"/>
      <c r="E22" s="115">
        <v>2244.15</v>
      </c>
      <c r="F22" s="9"/>
      <c r="G22" s="3"/>
      <c r="H22" s="2"/>
      <c r="I22" s="2"/>
      <c r="J22" s="2"/>
    </row>
    <row r="23" spans="1:10" s="25" customFormat="1" ht="16.2" thickBot="1" x14ac:dyDescent="0.35">
      <c r="A23" s="116" t="s">
        <v>50</v>
      </c>
      <c r="B23" s="117"/>
      <c r="C23" s="117" t="s">
        <v>18</v>
      </c>
      <c r="D23" s="118">
        <f>E23/E1/B3</f>
        <v>0.87467183588741682</v>
      </c>
      <c r="E23" s="119">
        <f>D42+D43</f>
        <v>34383</v>
      </c>
      <c r="F23" s="30"/>
      <c r="G23" s="30"/>
      <c r="H23" s="24"/>
      <c r="I23" s="24"/>
      <c r="J23" s="24"/>
    </row>
    <row r="24" spans="1:10" s="17" customFormat="1" ht="16.2" thickBot="1" x14ac:dyDescent="0.35">
      <c r="A24" s="82" t="s">
        <v>6</v>
      </c>
      <c r="B24" s="83"/>
      <c r="C24" s="84" t="s">
        <v>18</v>
      </c>
      <c r="D24" s="85">
        <f>D8+D9+D14+D15+D16+D17+D23</f>
        <v>15.482965636892768</v>
      </c>
      <c r="E24" s="86">
        <f>E8+E9+E14+E15+E16+E17+E23</f>
        <v>608629.18599999999</v>
      </c>
      <c r="F24" s="41"/>
      <c r="G24" s="42"/>
      <c r="H24" s="2"/>
      <c r="I24" s="2"/>
      <c r="J24" s="2"/>
    </row>
    <row r="25" spans="1:10" s="25" customFormat="1" ht="16.2" thickBot="1" x14ac:dyDescent="0.35">
      <c r="A25" s="129" t="s">
        <v>25</v>
      </c>
      <c r="B25" s="130"/>
      <c r="C25" s="130"/>
      <c r="D25" s="53" t="s">
        <v>27</v>
      </c>
      <c r="E25" s="54" t="s">
        <v>28</v>
      </c>
      <c r="F25" s="55"/>
      <c r="G25" s="30"/>
      <c r="H25" s="56"/>
      <c r="I25" s="24"/>
      <c r="J25" s="24"/>
    </row>
    <row r="26" spans="1:10" s="62" customFormat="1" ht="15.75" customHeight="1" x14ac:dyDescent="0.3">
      <c r="A26" s="43" t="s">
        <v>46</v>
      </c>
      <c r="B26" s="28"/>
      <c r="C26" s="59" t="s">
        <v>24</v>
      </c>
      <c r="D26" s="101"/>
      <c r="E26" s="120">
        <v>-42414</v>
      </c>
      <c r="F26" s="44"/>
      <c r="G26" s="60"/>
      <c r="H26" s="61"/>
      <c r="I26" s="61"/>
      <c r="J26" s="61"/>
    </row>
    <row r="27" spans="1:10" s="62" customFormat="1" ht="15.75" customHeight="1" x14ac:dyDescent="0.3">
      <c r="A27" s="14" t="s">
        <v>11</v>
      </c>
      <c r="B27" s="21"/>
      <c r="C27" s="63" t="s">
        <v>24</v>
      </c>
      <c r="D27" s="102">
        <f>11900/12*E1</f>
        <v>11900</v>
      </c>
      <c r="E27" s="73"/>
      <c r="F27" s="44"/>
      <c r="G27" s="60"/>
      <c r="H27" s="61"/>
      <c r="I27" s="61"/>
      <c r="J27" s="61"/>
    </row>
    <row r="28" spans="1:10" s="62" customFormat="1" ht="15.75" customHeight="1" x14ac:dyDescent="0.3">
      <c r="A28" s="14" t="s">
        <v>33</v>
      </c>
      <c r="B28" s="21"/>
      <c r="C28" s="63" t="s">
        <v>24</v>
      </c>
      <c r="D28" s="102">
        <f>7888.51+7987.97</f>
        <v>15876.48</v>
      </c>
      <c r="E28" s="73"/>
      <c r="F28" s="44"/>
      <c r="G28" s="60"/>
      <c r="H28" s="61"/>
      <c r="I28" s="61"/>
      <c r="J28" s="61"/>
    </row>
    <row r="29" spans="1:10" s="62" customFormat="1" ht="15.75" customHeight="1" x14ac:dyDescent="0.3">
      <c r="A29" s="14" t="s">
        <v>31</v>
      </c>
      <c r="B29" s="21"/>
      <c r="C29" s="63" t="s">
        <v>24</v>
      </c>
      <c r="D29" s="102"/>
      <c r="E29" s="73"/>
      <c r="F29" s="60"/>
    </row>
    <row r="30" spans="1:10" s="66" customFormat="1" ht="15.75" customHeight="1" x14ac:dyDescent="0.35">
      <c r="A30" s="14" t="s">
        <v>29</v>
      </c>
      <c r="B30" s="21"/>
      <c r="C30" s="63" t="s">
        <v>24</v>
      </c>
      <c r="D30" s="102">
        <f>B5</f>
        <v>720553</v>
      </c>
      <c r="E30" s="73"/>
      <c r="F30" s="45"/>
      <c r="G30" s="64"/>
      <c r="H30" s="65"/>
      <c r="I30" s="65"/>
      <c r="J30" s="65"/>
    </row>
    <row r="31" spans="1:10" s="66" customFormat="1" ht="15.75" customHeight="1" x14ac:dyDescent="0.35">
      <c r="A31" s="57" t="str">
        <f>A24</f>
        <v>итого расходы</v>
      </c>
      <c r="B31" s="58"/>
      <c r="C31" s="67" t="str">
        <f>C24</f>
        <v>руб</v>
      </c>
      <c r="D31" s="74"/>
      <c r="E31" s="75">
        <f>E24</f>
        <v>608629.18599999999</v>
      </c>
      <c r="F31" s="45"/>
      <c r="G31" s="64"/>
      <c r="H31" s="65"/>
      <c r="I31" s="65"/>
      <c r="J31" s="65"/>
    </row>
    <row r="32" spans="1:10" s="70" customFormat="1" ht="15.75" customHeight="1" thickBot="1" x14ac:dyDescent="0.35">
      <c r="A32" s="46" t="s">
        <v>13</v>
      </c>
      <c r="B32" s="31"/>
      <c r="C32" s="68" t="s">
        <v>24</v>
      </c>
      <c r="D32" s="76">
        <f>E26+D27+D28+D29+D30-E31</f>
        <v>97286.293999999994</v>
      </c>
      <c r="E32" s="77"/>
      <c r="F32" s="47"/>
      <c r="G32" s="47"/>
      <c r="H32" s="69"/>
      <c r="I32" s="69"/>
      <c r="J32" s="69"/>
    </row>
    <row r="33" spans="1:10" s="17" customFormat="1" x14ac:dyDescent="0.3">
      <c r="A33" s="126" t="s">
        <v>42</v>
      </c>
      <c r="B33" s="127"/>
      <c r="C33" s="127"/>
      <c r="D33" s="127"/>
      <c r="E33" s="128"/>
      <c r="F33" s="48"/>
      <c r="G33" s="3"/>
      <c r="H33" s="3"/>
      <c r="I33" s="2"/>
      <c r="J33" s="2"/>
    </row>
    <row r="34" spans="1:10" s="52" customFormat="1" x14ac:dyDescent="0.3">
      <c r="A34" s="35" t="s">
        <v>22</v>
      </c>
      <c r="B34" s="124" t="s">
        <v>34</v>
      </c>
      <c r="C34" s="124" t="s">
        <v>26</v>
      </c>
      <c r="D34" s="131"/>
      <c r="E34" s="132"/>
      <c r="F34" s="3"/>
      <c r="G34" s="3"/>
      <c r="H34" s="3"/>
      <c r="I34" s="2"/>
      <c r="J34" s="2"/>
    </row>
    <row r="35" spans="1:10" s="52" customFormat="1" ht="62.4" x14ac:dyDescent="0.3">
      <c r="A35" s="11"/>
      <c r="B35" s="125"/>
      <c r="C35" s="103" t="s">
        <v>35</v>
      </c>
      <c r="D35" s="103" t="s">
        <v>36</v>
      </c>
      <c r="E35" s="80" t="s">
        <v>30</v>
      </c>
      <c r="F35" s="3"/>
      <c r="G35" s="3"/>
      <c r="H35" s="3"/>
      <c r="I35" s="2"/>
      <c r="J35" s="2"/>
    </row>
    <row r="36" spans="1:10" s="17" customFormat="1" ht="15.75" customHeight="1" x14ac:dyDescent="0.3">
      <c r="A36" s="22" t="s">
        <v>43</v>
      </c>
      <c r="B36" s="71">
        <v>724287</v>
      </c>
      <c r="C36" s="71">
        <v>724283</v>
      </c>
      <c r="D36" s="71"/>
      <c r="E36" s="72"/>
      <c r="F36" s="49"/>
      <c r="G36" s="3"/>
      <c r="H36" s="3"/>
      <c r="I36" s="2"/>
      <c r="J36" s="2"/>
    </row>
    <row r="37" spans="1:10" s="17" customFormat="1" ht="15.75" customHeight="1" x14ac:dyDescent="0.3">
      <c r="A37" s="22" t="s">
        <v>44</v>
      </c>
      <c r="B37" s="71">
        <v>353722</v>
      </c>
      <c r="C37" s="71">
        <v>349711</v>
      </c>
      <c r="D37" s="71">
        <v>29076</v>
      </c>
      <c r="E37" s="72"/>
      <c r="F37" s="49"/>
      <c r="G37" s="3"/>
      <c r="H37" s="3"/>
      <c r="I37" s="2"/>
      <c r="J37" s="2"/>
    </row>
    <row r="38" spans="1:10" s="17" customFormat="1" ht="15.75" customHeight="1" x14ac:dyDescent="0.3">
      <c r="A38" s="22" t="s">
        <v>37</v>
      </c>
      <c r="B38" s="71">
        <v>85266</v>
      </c>
      <c r="C38" s="71">
        <v>82577</v>
      </c>
      <c r="D38" s="71">
        <v>3818</v>
      </c>
      <c r="E38" s="72"/>
      <c r="F38" s="49"/>
      <c r="G38" s="3"/>
      <c r="H38" s="3"/>
      <c r="I38" s="2"/>
      <c r="J38" s="2"/>
    </row>
    <row r="39" spans="1:10" s="17" customFormat="1" ht="15.75" customHeight="1" x14ac:dyDescent="0.3">
      <c r="A39" s="22" t="s">
        <v>38</v>
      </c>
      <c r="B39" s="71">
        <v>152470</v>
      </c>
      <c r="C39" s="71">
        <v>148775</v>
      </c>
      <c r="D39" s="71">
        <v>8851</v>
      </c>
      <c r="E39" s="72"/>
      <c r="F39" s="49"/>
      <c r="G39" s="3"/>
      <c r="H39" s="3"/>
      <c r="I39" s="2"/>
      <c r="J39" s="2"/>
    </row>
    <row r="40" spans="1:10" s="17" customFormat="1" ht="15.75" customHeight="1" x14ac:dyDescent="0.3">
      <c r="A40" s="22" t="s">
        <v>39</v>
      </c>
      <c r="B40" s="71">
        <v>292127</v>
      </c>
      <c r="C40" s="71">
        <v>268139</v>
      </c>
      <c r="D40" s="71">
        <v>28373</v>
      </c>
      <c r="E40" s="72"/>
      <c r="F40" s="49"/>
      <c r="G40" s="3"/>
      <c r="H40" s="3"/>
      <c r="I40" s="2"/>
      <c r="J40" s="2"/>
    </row>
    <row r="41" spans="1:10" s="17" customFormat="1" ht="15.75" customHeight="1" thickBot="1" x14ac:dyDescent="0.35">
      <c r="A41" s="104" t="s">
        <v>45</v>
      </c>
      <c r="B41" s="105">
        <v>148011</v>
      </c>
      <c r="C41" s="105">
        <v>148038</v>
      </c>
      <c r="D41" s="105"/>
      <c r="E41" s="106"/>
      <c r="F41" s="49"/>
      <c r="G41" s="3"/>
      <c r="H41" s="3"/>
      <c r="I41" s="2"/>
      <c r="J41" s="2"/>
    </row>
    <row r="42" spans="1:10" s="17" customFormat="1" ht="16.2" thickBot="1" x14ac:dyDescent="0.35">
      <c r="A42" s="29" t="s">
        <v>23</v>
      </c>
      <c r="B42" s="87">
        <f>SUM(B36:B41)</f>
        <v>1755883</v>
      </c>
      <c r="C42" s="87">
        <f>SUM(C36:C41)</f>
        <v>1721523</v>
      </c>
      <c r="D42" s="87">
        <f>SUM(D36:D41)</f>
        <v>70118</v>
      </c>
      <c r="E42" s="88">
        <f>SUM(E36:E40)</f>
        <v>0</v>
      </c>
      <c r="F42" s="44"/>
    </row>
    <row r="43" spans="1:10" s="62" customFormat="1" ht="15.75" customHeight="1" thickBot="1" x14ac:dyDescent="0.35">
      <c r="A43" s="89" t="s">
        <v>40</v>
      </c>
      <c r="B43" s="90"/>
      <c r="C43" s="90"/>
      <c r="D43" s="90">
        <f>B37+B38+B39+B40-C37-C38-C39-C40-D37-D38-D39-D40-E40-E37-E38-E39</f>
        <v>-35735</v>
      </c>
      <c r="E43" s="91"/>
      <c r="F43" s="111"/>
    </row>
    <row r="44" spans="1:10" s="1" customFormat="1" ht="16.2" x14ac:dyDescent="0.3">
      <c r="A44" s="122" t="s">
        <v>61</v>
      </c>
      <c r="B44" s="123"/>
      <c r="C44" s="123"/>
      <c r="D44" s="44" t="s">
        <v>41</v>
      </c>
      <c r="E44" s="92">
        <v>1182.5999999999999</v>
      </c>
      <c r="F44" s="9"/>
      <c r="G44" s="17"/>
      <c r="H44" s="17"/>
    </row>
    <row r="45" spans="1:10" s="17" customFormat="1" ht="16.2" x14ac:dyDescent="0.3">
      <c r="A45" s="122" t="s">
        <v>62</v>
      </c>
      <c r="B45" s="123"/>
      <c r="C45" s="123"/>
      <c r="D45" s="44" t="s">
        <v>41</v>
      </c>
      <c r="E45" s="92">
        <v>1084.3900000000001</v>
      </c>
      <c r="F45" s="3"/>
      <c r="G45" s="93"/>
    </row>
    <row r="46" spans="1:10" s="17" customFormat="1" ht="16.2" x14ac:dyDescent="0.3">
      <c r="A46" s="112" t="s">
        <v>63</v>
      </c>
      <c r="B46" s="113"/>
      <c r="C46" s="113"/>
      <c r="D46" s="44" t="s">
        <v>41</v>
      </c>
      <c r="E46" s="92">
        <v>0</v>
      </c>
      <c r="F46" s="3"/>
      <c r="G46" s="93"/>
    </row>
    <row r="47" spans="1:10" s="1" customFormat="1" ht="16.2" x14ac:dyDescent="0.3">
      <c r="A47" s="94" t="s">
        <v>64</v>
      </c>
      <c r="B47" s="95"/>
      <c r="C47" s="95"/>
      <c r="D47" s="96" t="s">
        <v>41</v>
      </c>
      <c r="E47" s="97">
        <f>E45-E46</f>
        <v>1084.3900000000001</v>
      </c>
      <c r="F47" s="3"/>
      <c r="G47" s="93"/>
    </row>
    <row r="48" spans="1:10" s="1" customFormat="1" x14ac:dyDescent="0.3">
      <c r="A48" s="23" t="s">
        <v>7</v>
      </c>
      <c r="B48" s="9"/>
      <c r="C48" s="9"/>
      <c r="D48" s="9"/>
      <c r="E48" s="9"/>
      <c r="F48" s="9"/>
      <c r="G48" s="17"/>
      <c r="H48" s="17"/>
    </row>
  </sheetData>
  <mergeCells count="6">
    <mergeCell ref="A45:C45"/>
    <mergeCell ref="B34:B35"/>
    <mergeCell ref="A33:E33"/>
    <mergeCell ref="A25:C25"/>
    <mergeCell ref="C34:E34"/>
    <mergeCell ref="A44:C44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2020-02-25T13:27:45Z</cp:lastPrinted>
  <dcterms:created xsi:type="dcterms:W3CDTF">2016-04-22T06:39:22Z</dcterms:created>
  <dcterms:modified xsi:type="dcterms:W3CDTF">2020-03-06T07:16:50Z</dcterms:modified>
</cp:coreProperties>
</file>