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D9" i="1" l="1"/>
  <c r="E14" i="1" l="1"/>
  <c r="E13" i="1" l="1"/>
  <c r="D19" i="1" l="1"/>
  <c r="D39" i="1" l="1"/>
  <c r="E19" i="1" l="1"/>
  <c r="B5" i="1" l="1"/>
  <c r="D20" i="1" l="1"/>
  <c r="D24" i="1" l="1"/>
  <c r="E38" i="1" l="1"/>
  <c r="D38" i="1"/>
  <c r="C38" i="1"/>
  <c r="B38" i="1"/>
  <c r="E16" i="1" l="1"/>
  <c r="D10" i="1" l="1"/>
  <c r="D11" i="1" l="1"/>
  <c r="E15" i="1" l="1"/>
  <c r="E8" i="1" l="1"/>
  <c r="D14" i="1"/>
  <c r="D21" i="1" s="1"/>
  <c r="D12" i="1"/>
  <c r="D26" i="1" l="1"/>
  <c r="D16" i="1"/>
  <c r="E9" i="1" l="1"/>
  <c r="E21" i="1" s="1"/>
  <c r="E27" i="1" l="1"/>
  <c r="D28" i="1" s="1"/>
</calcChain>
</file>

<file path=xl/sharedStrings.xml><?xml version="1.0" encoding="utf-8"?>
<sst xmlns="http://schemas.openxmlformats.org/spreadsheetml/2006/main" count="77" uniqueCount="54">
  <si>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</si>
  <si>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</si>
  <si>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</si>
  <si>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</si>
  <si>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</si>
  <si>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</si>
  <si>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</si>
  <si>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</si>
  <si>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</si>
  <si>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</si>
  <si>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</si>
  <si>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</si>
  <si>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Чебоксары, ул. Заовражная, д.47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</si>
  <si>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</si>
  <si>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</si>
  <si>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</si>
  <si>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руб</t>
  </si>
  <si>
    <t>Начислено за данный период по статье "содержание помещения",руб</t>
  </si>
  <si>
    <t>Стоимость выполн.работы /услуги на 1 кв.м.</t>
  </si>
  <si>
    <t>Кол-во месяцев</t>
  </si>
  <si>
    <t>Площадь дома, м2</t>
  </si>
  <si>
    <t>Ресурсоснабжающая организация (РСО)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</si>
  <si>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</si>
  <si>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</si>
  <si>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</si>
  <si>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</si>
  <si>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</si>
  <si>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</si>
  <si>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</si>
  <si>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</si>
  <si>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Получено средств от применения повыш.коэфф-та к квартирам без ИПУ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</si>
  <si>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</si>
  <si>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</si>
  <si>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</si>
  <si>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</si>
  <si>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</si>
  <si>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Предоставлено услуг РСО</t>
  </si>
  <si>
    <t>Экономия расходов на коммун.услуги на содерж.общего имущества дома, руб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</si>
  <si>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</si>
  <si>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</si>
  <si>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</si>
  <si>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</si>
  <si>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</si>
  <si>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</si>
  <si>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</si>
  <si>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Поступило прочих доходов от размещения оборудования</t>
  </si>
  <si>
    <t>Остаток средств на 01/01/2020 г (+ есть средства, -задолженность)</t>
  </si>
  <si>
    <t>Отчет по предоставлению коммунальных услуг по жилым помещениям за 2020 г</t>
  </si>
  <si>
    <t>*дератизация,дезинсекция мест общего пользования</t>
  </si>
  <si>
    <t>7.Изготовление документов в БТИ</t>
  </si>
  <si>
    <t>ноябрь</t>
  </si>
  <si>
    <t>Восстановление водоснабжения в подвале для рабочего по КУ</t>
  </si>
  <si>
    <t>декабрь</t>
  </si>
  <si>
    <t>дезинфекция заключительная (коронавирус) по предписанию Роспотребнадзора п.2,3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</si>
</sst>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2" fillId="0" borderId="0" xfId="0" applyFont="1" applyFill="1" applyBorder="1"/>
    <xf numFmtId="2" fontId="5" fillId="0" borderId="1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0" fillId="0" borderId="0" xfId="0" applyFont="1" applyFill="1"/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65" fontId="4" fillId="0" borderId="0" xfId="0" applyNumberFormat="1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" fontId="4" fillId="0" borderId="0" xfId="0" applyNumberFormat="1" applyFont="1" applyFill="1" applyAlignment="1">
      <alignment vertical="top"/>
    </xf>
    <xf numFmtId="1" fontId="4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9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166" fontId="4" fillId="0" borderId="1" xfId="1" applyNumberFormat="1" applyFont="1" applyFill="1" applyBorder="1" applyAlignment="1">
      <alignment vertical="top"/>
    </xf>
    <xf numFmtId="166" fontId="4" fillId="0" borderId="3" xfId="1" applyNumberFormat="1" applyFont="1" applyFill="1" applyBorder="1" applyAlignment="1">
      <alignment vertical="top"/>
    </xf>
    <xf numFmtId="166" fontId="3" fillId="2" borderId="12" xfId="1" applyNumberFormat="1" applyFont="1" applyFill="1" applyBorder="1" applyAlignment="1">
      <alignment vertical="top" wrapText="1"/>
    </xf>
    <xf numFmtId="166" fontId="5" fillId="0" borderId="3" xfId="1" applyNumberFormat="1" applyFont="1" applyFill="1" applyBorder="1" applyAlignment="1">
      <alignment vertical="top" wrapText="1"/>
    </xf>
    <xf numFmtId="166" fontId="5" fillId="0" borderId="4" xfId="1" applyNumberFormat="1" applyFont="1" applyFill="1" applyBorder="1" applyAlignment="1">
      <alignment vertical="top" wrapText="1"/>
    </xf>
    <xf numFmtId="166" fontId="3" fillId="0" borderId="11" xfId="1" applyNumberFormat="1" applyFont="1" applyFill="1" applyBorder="1" applyAlignment="1">
      <alignment vertical="top"/>
    </xf>
    <xf numFmtId="166" fontId="3" fillId="0" borderId="12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166" fontId="4" fillId="0" borderId="3" xfId="1" applyNumberFormat="1" applyFont="1" applyFill="1" applyBorder="1" applyAlignment="1">
      <alignment vertical="top" wrapText="1"/>
    </xf>
    <xf numFmtId="0" fontId="0" fillId="0" borderId="0" xfId="0" applyFont="1" applyFill="1" applyBorder="1"/>
    <xf numFmtId="0" fontId="3" fillId="2" borderId="10" xfId="0" applyFont="1" applyFill="1" applyBorder="1" applyAlignment="1">
      <alignment vertical="top" wrapText="1"/>
    </xf>
    <xf numFmtId="1" fontId="3" fillId="2" borderId="11" xfId="0" applyNumberFormat="1" applyFont="1" applyFill="1" applyBorder="1" applyAlignment="1">
      <alignment vertical="top" wrapText="1"/>
    </xf>
    <xf numFmtId="1" fontId="3" fillId="2" borderId="11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vertical="top" wrapText="1"/>
    </xf>
    <xf numFmtId="166" fontId="3" fillId="2" borderId="8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2" fontId="7" fillId="2" borderId="14" xfId="0" applyNumberFormat="1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 wrapText="1"/>
    </xf>
    <xf numFmtId="166" fontId="7" fillId="2" borderId="14" xfId="1" applyNumberFormat="1" applyFont="1" applyFill="1" applyBorder="1" applyAlignment="1">
      <alignment vertical="top" wrapText="1"/>
    </xf>
    <xf numFmtId="166" fontId="7" fillId="2" borderId="15" xfId="1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166" fontId="4" fillId="0" borderId="4" xfId="1" applyNumberFormat="1" applyFont="1" applyFill="1" applyBorder="1" applyAlignment="1">
      <alignment vertical="top"/>
    </xf>
    <xf numFmtId="166" fontId="4" fillId="0" borderId="5" xfId="1" applyNumberFormat="1" applyFont="1" applyFill="1" applyBorder="1" applyAlignment="1">
      <alignment vertical="top"/>
    </xf>
    <xf numFmtId="0" fontId="5" fillId="0" borderId="16" xfId="0" applyFont="1" applyFill="1" applyBorder="1" applyAlignment="1">
      <alignment vertical="top" wrapText="1"/>
    </xf>
    <xf numFmtId="166" fontId="5" fillId="0" borderId="17" xfId="1" applyNumberFormat="1" applyFont="1" applyFill="1" applyBorder="1" applyAlignment="1">
      <alignment vertical="top"/>
    </xf>
    <xf numFmtId="166" fontId="5" fillId="0" borderId="18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166" fontId="5" fillId="0" borderId="8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6" fontId="5" fillId="0" borderId="5" xfId="1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 wrapText="1"/>
    </xf>
    <xf numFmtId="2" fontId="4" fillId="0" borderId="19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vertical="top" wrapText="1"/>
    </xf>
    <xf numFmtId="166" fontId="3" fillId="0" borderId="0" xfId="1" applyNumberFormat="1" applyFont="1" applyFill="1" applyAlignment="1">
      <alignment horizontal="right" vertical="top" wrapText="1"/>
    </xf>
    <xf numFmtId="166" fontId="4" fillId="0" borderId="20" xfId="1" applyNumberFormat="1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166" fontId="4" fillId="0" borderId="8" xfId="1" applyNumberFormat="1" applyFont="1" applyFill="1" applyBorder="1" applyAlignment="1">
      <alignment vertical="top" wrapText="1"/>
    </xf>
    <xf numFmtId="166" fontId="5" fillId="0" borderId="7" xfId="1" applyNumberFormat="1" applyFont="1" applyFill="1" applyBorder="1" applyAlignment="1">
      <alignment vertical="top" wrapText="1"/>
    </xf>
    <xf numFmtId="166" fontId="5" fillId="0" borderId="1" xfId="1" applyNumberFormat="1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166" fontId="3" fillId="2" borderId="23" xfId="1" applyNumberFormat="1" applyFont="1" applyFill="1" applyBorder="1" applyAlignment="1">
      <alignment horizontal="center" vertical="top" wrapText="1"/>
    </xf>
    <xf numFmtId="164" fontId="3" fillId="2" borderId="11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19" zoomScale="75" zoomScaleNormal="75" workbookViewId="0">
      <selection activeCell="F32" sqref="F32:F40"/>
    </sheetView>
  </sheetViews>
  <sheetFormatPr defaultRowHeight="15.6" x14ac:dyDescent="0.3"/>
  <cols>
    <col min="1" max="1" width="80.88671875" style="11" customWidth="1"/>
    <col min="2" max="2" width="12.33203125" style="11" customWidth="1"/>
    <col min="3" max="3" width="12.44140625" style="11" customWidth="1"/>
    <col min="4" max="4" width="13.44140625" style="11" customWidth="1"/>
    <col min="5" max="5" width="14.33203125" style="11" customWidth="1"/>
    <col min="6" max="6" width="11.6640625" style="11" customWidth="1"/>
    <col min="7" max="7" width="9.88671875" style="11" bestFit="1" customWidth="1"/>
    <col min="8" max="8" width="9.109375" style="7"/>
    <col min="9" max="9" width="9.109375" style="6"/>
    <col min="10" max="10" width="9.109375" style="1"/>
  </cols>
  <sheetData>
    <row r="1" spans="1:10" s="20" customFormat="1" ht="31.2" x14ac:dyDescent="0.3">
      <c r="A1" s="32" t="s">
        <v>9</v>
      </c>
      <c r="B1" s="11"/>
      <c r="C1" s="33">
        <v>2020</v>
      </c>
      <c r="D1" s="33" t="s">
        <v>19</v>
      </c>
      <c r="E1" s="33">
        <v>12</v>
      </c>
      <c r="F1" s="11"/>
      <c r="G1" s="11"/>
      <c r="H1" s="7"/>
      <c r="I1" s="19"/>
      <c r="J1" s="19"/>
    </row>
    <row r="2" spans="1:10" s="21" customFormat="1" x14ac:dyDescent="0.3">
      <c r="A2" s="34" t="s">
        <v>12</v>
      </c>
      <c r="B2" s="11"/>
      <c r="C2" s="11"/>
      <c r="D2" s="11"/>
      <c r="E2" s="11"/>
      <c r="F2" s="11"/>
      <c r="G2" s="11"/>
      <c r="H2" s="7"/>
      <c r="I2" s="6"/>
      <c r="J2" s="6"/>
    </row>
    <row r="3" spans="1:10" s="21" customFormat="1" x14ac:dyDescent="0.3">
      <c r="A3" s="11" t="s">
        <v>20</v>
      </c>
      <c r="B3" s="35">
        <v>894.1</v>
      </c>
      <c r="C3" s="35"/>
      <c r="D3" s="11"/>
      <c r="E3" s="11"/>
      <c r="F3" s="11"/>
      <c r="G3" s="11"/>
      <c r="H3" s="7"/>
      <c r="I3" s="6"/>
      <c r="J3" s="6"/>
    </row>
    <row r="4" spans="1:10" s="21" customFormat="1" x14ac:dyDescent="0.3">
      <c r="A4" s="11" t="s">
        <v>0</v>
      </c>
      <c r="B4" s="11">
        <v>15.23</v>
      </c>
      <c r="C4" s="11">
        <v>15.25</v>
      </c>
      <c r="D4" s="11"/>
      <c r="E4" s="11"/>
      <c r="F4" s="11"/>
      <c r="G4" s="11"/>
      <c r="H4" s="7"/>
      <c r="I4" s="6"/>
      <c r="J4" s="6"/>
    </row>
    <row r="5" spans="1:10" s="21" customFormat="1" x14ac:dyDescent="0.3">
      <c r="A5" s="11" t="s">
        <v>17</v>
      </c>
      <c r="B5" s="102">
        <f>B3*B4*6+B3*C4*(E1-6)</f>
        <v>163513.008</v>
      </c>
      <c r="C5" s="36"/>
      <c r="D5" s="36"/>
      <c r="E5" s="11"/>
      <c r="F5" s="36"/>
      <c r="G5" s="11"/>
      <c r="H5" s="7"/>
      <c r="I5" s="6"/>
      <c r="J5" s="6"/>
    </row>
    <row r="6" spans="1:10" s="21" customFormat="1" ht="16.2" thickBot="1" x14ac:dyDescent="0.35">
      <c r="A6" s="11" t="s">
        <v>1</v>
      </c>
      <c r="B6" s="11">
        <v>100</v>
      </c>
      <c r="C6" s="11"/>
      <c r="D6" s="11"/>
      <c r="E6" s="11"/>
      <c r="F6" s="36"/>
      <c r="G6" s="11"/>
      <c r="H6" s="7"/>
      <c r="I6" s="6"/>
      <c r="J6" s="6"/>
    </row>
    <row r="7" spans="1:10" s="22" customFormat="1" ht="62.4" x14ac:dyDescent="0.3">
      <c r="A7" s="8" t="s">
        <v>2</v>
      </c>
      <c r="B7" s="10" t="s">
        <v>10</v>
      </c>
      <c r="C7" s="10" t="s">
        <v>14</v>
      </c>
      <c r="D7" s="10" t="s">
        <v>18</v>
      </c>
      <c r="E7" s="9" t="s">
        <v>15</v>
      </c>
      <c r="F7" s="2"/>
      <c r="G7" s="2"/>
      <c r="H7" s="3"/>
      <c r="I7" s="3"/>
      <c r="J7" s="3"/>
    </row>
    <row r="8" spans="1:10" s="23" customFormat="1" x14ac:dyDescent="0.3">
      <c r="A8" s="12" t="s">
        <v>3</v>
      </c>
      <c r="B8" s="44" t="s">
        <v>11</v>
      </c>
      <c r="C8" s="91" t="s">
        <v>16</v>
      </c>
      <c r="D8" s="13">
        <v>1.06</v>
      </c>
      <c r="E8" s="68">
        <f>D8*B3*E1</f>
        <v>11372.952000000001</v>
      </c>
      <c r="F8" s="14"/>
      <c r="G8" s="14"/>
      <c r="H8" s="37"/>
      <c r="I8" s="4"/>
      <c r="J8" s="4"/>
    </row>
    <row r="9" spans="1:10" s="23" customFormat="1" ht="46.8" x14ac:dyDescent="0.3">
      <c r="A9" s="12" t="s">
        <v>4</v>
      </c>
      <c r="B9" s="44" t="s">
        <v>11</v>
      </c>
      <c r="C9" s="91" t="s">
        <v>16</v>
      </c>
      <c r="D9" s="13">
        <f>4.2+D10+D11+D12+D13</f>
        <v>4.5926164112888195</v>
      </c>
      <c r="E9" s="68">
        <f>D9*E1*B3</f>
        <v>49275.100000000006</v>
      </c>
      <c r="F9" s="14"/>
      <c r="G9" s="14"/>
      <c r="H9" s="37"/>
      <c r="I9" s="4"/>
      <c r="J9" s="4"/>
    </row>
    <row r="10" spans="1:10" s="23" customFormat="1" x14ac:dyDescent="0.3">
      <c r="A10" s="15" t="s">
        <v>5</v>
      </c>
      <c r="B10" s="44"/>
      <c r="C10" s="91" t="s">
        <v>16</v>
      </c>
      <c r="D10" s="13">
        <f>E10/E1/B3</f>
        <v>0.10904820489878089</v>
      </c>
      <c r="E10" s="68">
        <v>1170</v>
      </c>
      <c r="F10" s="14"/>
      <c r="G10" s="14"/>
      <c r="H10" s="37"/>
      <c r="I10" s="4"/>
      <c r="J10" s="4"/>
    </row>
    <row r="11" spans="1:10" s="23" customFormat="1" x14ac:dyDescent="0.3">
      <c r="A11" s="15" t="s">
        <v>29</v>
      </c>
      <c r="B11" s="44"/>
      <c r="C11" s="91" t="s">
        <v>16</v>
      </c>
      <c r="D11" s="13">
        <f>E11/B3/E1</f>
        <v>0</v>
      </c>
      <c r="E11" s="68"/>
      <c r="F11" s="14"/>
      <c r="G11" s="14"/>
      <c r="H11" s="37"/>
      <c r="I11" s="4"/>
      <c r="J11" s="4"/>
    </row>
    <row r="12" spans="1:10" s="23" customFormat="1" x14ac:dyDescent="0.3">
      <c r="A12" s="15" t="s">
        <v>6</v>
      </c>
      <c r="B12" s="44"/>
      <c r="C12" s="91" t="s">
        <v>16</v>
      </c>
      <c r="D12" s="13">
        <f>E12/E1/B3</f>
        <v>0.23356820639003839</v>
      </c>
      <c r="E12" s="68">
        <v>2506</v>
      </c>
      <c r="F12" s="14"/>
      <c r="G12" s="14"/>
      <c r="H12" s="37"/>
      <c r="I12" s="4"/>
      <c r="J12" s="4"/>
    </row>
    <row r="13" spans="1:10" s="23" customFormat="1" x14ac:dyDescent="0.3">
      <c r="A13" s="15" t="s">
        <v>48</v>
      </c>
      <c r="B13" s="44"/>
      <c r="C13" s="93" t="s">
        <v>16</v>
      </c>
      <c r="D13" s="13">
        <v>0.05</v>
      </c>
      <c r="E13" s="68">
        <f>D13*E1*B3</f>
        <v>536.46</v>
      </c>
      <c r="F13" s="14"/>
      <c r="G13" s="14"/>
      <c r="H13" s="37"/>
      <c r="I13" s="4"/>
      <c r="J13" s="4"/>
    </row>
    <row r="14" spans="1:10" s="23" customFormat="1" ht="46.8" x14ac:dyDescent="0.3">
      <c r="A14" s="12" t="s">
        <v>44</v>
      </c>
      <c r="B14" s="44" t="s">
        <v>11</v>
      </c>
      <c r="C14" s="91" t="s">
        <v>16</v>
      </c>
      <c r="D14" s="13">
        <f>E14/E1/B3</f>
        <v>8.4071132982887828</v>
      </c>
      <c r="E14" s="68">
        <f>2160*3.48*E1</f>
        <v>90201.600000000006</v>
      </c>
      <c r="F14" s="14"/>
      <c r="G14" s="14"/>
      <c r="H14" s="37"/>
      <c r="I14" s="4"/>
      <c r="J14" s="4"/>
    </row>
    <row r="15" spans="1:10" s="23" customFormat="1" ht="31.8" thickBot="1" x14ac:dyDescent="0.35">
      <c r="A15" s="12" t="s">
        <v>41</v>
      </c>
      <c r="B15" s="44" t="s">
        <v>11</v>
      </c>
      <c r="C15" s="91" t="s">
        <v>16</v>
      </c>
      <c r="D15" s="13">
        <v>0.51</v>
      </c>
      <c r="E15" s="68">
        <f>D15*E1*B3</f>
        <v>5471.8919999999998</v>
      </c>
      <c r="F15" s="14"/>
      <c r="G15" s="14"/>
      <c r="H15" s="37"/>
      <c r="I15" s="4"/>
      <c r="J15" s="4"/>
    </row>
    <row r="16" spans="1:10" s="23" customFormat="1" x14ac:dyDescent="0.3">
      <c r="A16" s="73" t="s">
        <v>42</v>
      </c>
      <c r="B16" s="74"/>
      <c r="C16" s="74" t="s">
        <v>16</v>
      </c>
      <c r="D16" s="75">
        <f>E16/E1/B3</f>
        <v>0.46375964657197183</v>
      </c>
      <c r="E16" s="76">
        <f>E17+E18</f>
        <v>4975.7700000000004</v>
      </c>
      <c r="F16" s="14"/>
      <c r="G16" s="14"/>
      <c r="H16" s="37"/>
      <c r="I16" s="4"/>
      <c r="J16" s="4"/>
    </row>
    <row r="17" spans="1:10" s="24" customFormat="1" x14ac:dyDescent="0.3">
      <c r="A17" s="12" t="s">
        <v>51</v>
      </c>
      <c r="B17" s="59" t="s">
        <v>50</v>
      </c>
      <c r="C17" s="31" t="s">
        <v>16</v>
      </c>
      <c r="D17" s="17"/>
      <c r="E17" s="68">
        <v>3175.77</v>
      </c>
      <c r="F17" s="18"/>
      <c r="G17" s="18"/>
      <c r="H17" s="38"/>
      <c r="I17" s="5"/>
      <c r="J17" s="5"/>
    </row>
    <row r="18" spans="1:10" s="69" customFormat="1" ht="15" customHeight="1" thickBot="1" x14ac:dyDescent="0.35">
      <c r="A18" s="100" t="s">
        <v>53</v>
      </c>
      <c r="B18" s="96" t="s">
        <v>52</v>
      </c>
      <c r="C18" s="97" t="s">
        <v>16</v>
      </c>
      <c r="D18" s="98"/>
      <c r="E18" s="103">
        <v>1800</v>
      </c>
      <c r="F18" s="14"/>
      <c r="G18" s="14"/>
      <c r="H18" s="37"/>
      <c r="I18" s="4"/>
      <c r="J18" s="4"/>
    </row>
    <row r="19" spans="1:10" s="24" customFormat="1" x14ac:dyDescent="0.3">
      <c r="A19" s="99" t="s">
        <v>43</v>
      </c>
      <c r="B19" s="95"/>
      <c r="C19" s="95" t="s">
        <v>16</v>
      </c>
      <c r="D19" s="104">
        <f>E19/E1/B3</f>
        <v>0.41489952652574358</v>
      </c>
      <c r="E19" s="105">
        <f>D38+D39</f>
        <v>4451.5400000000081</v>
      </c>
      <c r="F19" s="18"/>
      <c r="G19" s="18"/>
      <c r="H19" s="38"/>
      <c r="I19" s="5"/>
      <c r="J19" s="5"/>
    </row>
    <row r="20" spans="1:10" s="24" customFormat="1" ht="16.2" thickBot="1" x14ac:dyDescent="0.35">
      <c r="A20" s="108" t="s">
        <v>49</v>
      </c>
      <c r="B20" s="97"/>
      <c r="C20" s="97" t="s">
        <v>16</v>
      </c>
      <c r="D20" s="98">
        <f>E20/E1/B3</f>
        <v>0.19744622152630203</v>
      </c>
      <c r="E20" s="103">
        <v>2118.44</v>
      </c>
      <c r="F20" s="18"/>
      <c r="G20" s="18"/>
      <c r="H20" s="38"/>
      <c r="I20" s="5"/>
      <c r="J20" s="5"/>
    </row>
    <row r="21" spans="1:10" s="23" customFormat="1" ht="16.2" thickBot="1" x14ac:dyDescent="0.35">
      <c r="A21" s="70" t="s">
        <v>7</v>
      </c>
      <c r="B21" s="71"/>
      <c r="C21" s="72" t="s">
        <v>16</v>
      </c>
      <c r="D21" s="111">
        <f>D8+D9+D14+D15+D16+D19+D20</f>
        <v>15.645835104201621</v>
      </c>
      <c r="E21" s="62">
        <f>E8+E9+E14+E15+E16+E19+E20</f>
        <v>167867.29399999999</v>
      </c>
      <c r="F21" s="101"/>
      <c r="G21" s="18"/>
      <c r="H21" s="39"/>
      <c r="I21" s="4"/>
      <c r="J21" s="4"/>
    </row>
    <row r="22" spans="1:10" s="24" customFormat="1" ht="16.2" thickBot="1" x14ac:dyDescent="0.35">
      <c r="A22" s="117" t="s">
        <v>23</v>
      </c>
      <c r="B22" s="118"/>
      <c r="C22" s="118"/>
      <c r="D22" s="109" t="s">
        <v>25</v>
      </c>
      <c r="E22" s="110" t="s">
        <v>26</v>
      </c>
      <c r="F22" s="28"/>
      <c r="G22" s="18"/>
      <c r="H22" s="39"/>
      <c r="I22" s="5"/>
      <c r="J22" s="5"/>
    </row>
    <row r="23" spans="1:10" s="52" customFormat="1" x14ac:dyDescent="0.3">
      <c r="A23" s="45" t="s">
        <v>46</v>
      </c>
      <c r="B23" s="46"/>
      <c r="C23" s="53" t="s">
        <v>16</v>
      </c>
      <c r="D23" s="106">
        <v>5695</v>
      </c>
      <c r="E23" s="92"/>
      <c r="F23" s="41"/>
      <c r="G23" s="41"/>
      <c r="H23" s="50"/>
      <c r="I23" s="51"/>
      <c r="J23" s="51"/>
    </row>
    <row r="24" spans="1:10" s="52" customFormat="1" x14ac:dyDescent="0.3">
      <c r="A24" s="15" t="s">
        <v>45</v>
      </c>
      <c r="B24" s="54"/>
      <c r="C24" s="55" t="s">
        <v>16</v>
      </c>
      <c r="D24" s="107">
        <f>3384/12*E1</f>
        <v>3384</v>
      </c>
      <c r="E24" s="63"/>
      <c r="F24" s="41"/>
      <c r="G24" s="41"/>
      <c r="H24" s="50"/>
      <c r="I24" s="51"/>
      <c r="J24" s="51"/>
    </row>
    <row r="25" spans="1:10" s="52" customFormat="1" x14ac:dyDescent="0.3">
      <c r="A25" s="15" t="s">
        <v>30</v>
      </c>
      <c r="B25" s="54"/>
      <c r="C25" s="55" t="s">
        <v>16</v>
      </c>
      <c r="D25" s="107">
        <v>1676.52</v>
      </c>
      <c r="E25" s="63"/>
      <c r="F25" s="41"/>
      <c r="G25" s="41"/>
      <c r="H25" s="50"/>
      <c r="I25" s="51"/>
      <c r="J25" s="51"/>
    </row>
    <row r="26" spans="1:10" s="52" customFormat="1" x14ac:dyDescent="0.3">
      <c r="A26" s="15" t="s">
        <v>27</v>
      </c>
      <c r="B26" s="25"/>
      <c r="C26" s="55" t="s">
        <v>16</v>
      </c>
      <c r="D26" s="107">
        <f>B5</f>
        <v>163513.008</v>
      </c>
      <c r="E26" s="63"/>
      <c r="F26" s="41"/>
      <c r="G26" s="41"/>
      <c r="H26" s="50"/>
      <c r="I26" s="51"/>
      <c r="J26" s="51"/>
    </row>
    <row r="27" spans="1:10" s="58" customFormat="1" ht="16.8" thickBot="1" x14ac:dyDescent="0.4">
      <c r="A27" s="47" t="s">
        <v>7</v>
      </c>
      <c r="B27" s="48"/>
      <c r="C27" s="49" t="s">
        <v>16</v>
      </c>
      <c r="D27" s="64"/>
      <c r="E27" s="94">
        <f>E21</f>
        <v>167867.29399999999</v>
      </c>
      <c r="F27" s="40"/>
      <c r="G27" s="40"/>
      <c r="H27" s="56"/>
      <c r="I27" s="57"/>
      <c r="J27" s="57"/>
    </row>
    <row r="28" spans="1:10" s="21" customFormat="1" ht="16.8" thickBot="1" x14ac:dyDescent="0.35">
      <c r="A28" s="78" t="s">
        <v>13</v>
      </c>
      <c r="B28" s="79"/>
      <c r="C28" s="80" t="s">
        <v>16</v>
      </c>
      <c r="D28" s="81">
        <f>D23+D24+D25+D26-E27</f>
        <v>6401.2339999999967</v>
      </c>
      <c r="E28" s="82"/>
      <c r="F28" s="37"/>
      <c r="G28" s="7"/>
      <c r="H28" s="7"/>
      <c r="I28" s="6"/>
      <c r="J28" s="6"/>
    </row>
    <row r="29" spans="1:10" s="29" customFormat="1" x14ac:dyDescent="0.3">
      <c r="A29" s="114" t="s">
        <v>47</v>
      </c>
      <c r="B29" s="115"/>
      <c r="C29" s="115"/>
      <c r="D29" s="115"/>
      <c r="E29" s="116"/>
      <c r="F29" s="7"/>
      <c r="G29" s="7"/>
      <c r="H29" s="7"/>
      <c r="I29" s="6"/>
      <c r="J29" s="6"/>
    </row>
    <row r="30" spans="1:10" s="29" customFormat="1" x14ac:dyDescent="0.3">
      <c r="A30" s="30" t="s">
        <v>21</v>
      </c>
      <c r="B30" s="112" t="s">
        <v>36</v>
      </c>
      <c r="C30" s="112" t="s">
        <v>24</v>
      </c>
      <c r="D30" s="119"/>
      <c r="E30" s="120"/>
      <c r="F30" s="7"/>
      <c r="G30" s="7"/>
      <c r="H30" s="7"/>
      <c r="I30" s="6"/>
      <c r="J30" s="6"/>
    </row>
    <row r="31" spans="1:10" s="21" customFormat="1" ht="62.4" x14ac:dyDescent="0.3">
      <c r="A31" s="12"/>
      <c r="B31" s="113"/>
      <c r="C31" s="77" t="s">
        <v>31</v>
      </c>
      <c r="D31" s="77" t="s">
        <v>32</v>
      </c>
      <c r="E31" s="67" t="s">
        <v>28</v>
      </c>
      <c r="F31" s="42"/>
      <c r="G31" s="7"/>
      <c r="H31" s="7"/>
      <c r="I31" s="6"/>
      <c r="J31" s="6"/>
    </row>
    <row r="32" spans="1:10" s="21" customFormat="1" x14ac:dyDescent="0.3">
      <c r="A32" s="26" t="s">
        <v>38</v>
      </c>
      <c r="B32" s="60">
        <v>217287.37</v>
      </c>
      <c r="C32" s="60">
        <v>217260.44</v>
      </c>
      <c r="D32" s="60"/>
      <c r="E32" s="61"/>
      <c r="F32" s="42"/>
      <c r="G32" s="7"/>
      <c r="H32" s="7"/>
      <c r="I32" s="6"/>
      <c r="J32" s="6"/>
    </row>
    <row r="33" spans="1:10" s="21" customFormat="1" x14ac:dyDescent="0.3">
      <c r="A33" s="26" t="s">
        <v>39</v>
      </c>
      <c r="B33" s="60"/>
      <c r="C33" s="60"/>
      <c r="D33" s="60"/>
      <c r="E33" s="61"/>
      <c r="F33" s="42"/>
      <c r="G33" s="7"/>
      <c r="H33" s="7"/>
      <c r="I33" s="6"/>
      <c r="J33" s="6"/>
    </row>
    <row r="34" spans="1:10" s="21" customFormat="1" x14ac:dyDescent="0.3">
      <c r="A34" s="26" t="s">
        <v>33</v>
      </c>
      <c r="B34" s="60">
        <v>42191.88</v>
      </c>
      <c r="C34" s="60">
        <v>42020.94</v>
      </c>
      <c r="D34" s="60">
        <v>834.84</v>
      </c>
      <c r="E34" s="61"/>
      <c r="F34" s="42"/>
      <c r="G34" s="7"/>
      <c r="H34" s="7"/>
      <c r="I34" s="6"/>
      <c r="J34" s="6"/>
    </row>
    <row r="35" spans="1:10" s="21" customFormat="1" x14ac:dyDescent="0.3">
      <c r="A35" s="26" t="s">
        <v>34</v>
      </c>
      <c r="B35" s="60">
        <v>48850.28</v>
      </c>
      <c r="C35" s="60">
        <v>48642.68</v>
      </c>
      <c r="D35" s="60">
        <v>966.6</v>
      </c>
      <c r="E35" s="61"/>
      <c r="F35" s="42"/>
      <c r="G35" s="7"/>
      <c r="H35" s="7"/>
      <c r="I35" s="6"/>
      <c r="J35" s="6"/>
    </row>
    <row r="36" spans="1:10" s="21" customFormat="1" x14ac:dyDescent="0.3">
      <c r="A36" s="26" t="s">
        <v>35</v>
      </c>
      <c r="B36" s="60">
        <v>102941</v>
      </c>
      <c r="C36" s="60">
        <v>98868</v>
      </c>
      <c r="D36" s="60">
        <v>4104</v>
      </c>
      <c r="E36" s="61"/>
      <c r="F36" s="42"/>
      <c r="G36" s="7"/>
      <c r="H36" s="7"/>
      <c r="I36" s="6"/>
      <c r="J36" s="6"/>
    </row>
    <row r="37" spans="1:10" s="21" customFormat="1" ht="16.2" thickBot="1" x14ac:dyDescent="0.35">
      <c r="A37" s="83" t="s">
        <v>40</v>
      </c>
      <c r="B37" s="84">
        <v>49080.07</v>
      </c>
      <c r="C37" s="84">
        <v>49088.21</v>
      </c>
      <c r="D37" s="84"/>
      <c r="E37" s="85"/>
      <c r="F37" s="42"/>
    </row>
    <row r="38" spans="1:10" s="90" customFormat="1" ht="16.2" thickBot="1" x14ac:dyDescent="0.35">
      <c r="A38" s="27" t="s">
        <v>22</v>
      </c>
      <c r="B38" s="65">
        <f>SUM(B32:B37)</f>
        <v>460350.60000000003</v>
      </c>
      <c r="C38" s="65">
        <f>SUM(C32:C37)</f>
        <v>455880.27</v>
      </c>
      <c r="D38" s="65">
        <f>SUM(D34:D37)</f>
        <v>5905.4400000000005</v>
      </c>
      <c r="E38" s="66">
        <f>SUM(E32:E36)</f>
        <v>0</v>
      </c>
      <c r="F38" s="89"/>
    </row>
    <row r="39" spans="1:10" s="23" customFormat="1" ht="16.2" thickBot="1" x14ac:dyDescent="0.35">
      <c r="A39" s="86" t="s">
        <v>37</v>
      </c>
      <c r="B39" s="87"/>
      <c r="C39" s="87"/>
      <c r="D39" s="87">
        <f>B34+B35+B36-C34-C35-C36-D34-D35-D36-E36</f>
        <v>-1453.8999999999919</v>
      </c>
      <c r="E39" s="88"/>
      <c r="F39" s="43"/>
      <c r="G39" s="14"/>
      <c r="H39" s="37"/>
      <c r="I39" s="4"/>
      <c r="J39" s="4"/>
    </row>
    <row r="40" spans="1:10" s="21" customFormat="1" x14ac:dyDescent="0.3">
      <c r="A40" s="14" t="s">
        <v>8</v>
      </c>
      <c r="B40" s="14"/>
      <c r="C40" s="16"/>
      <c r="D40" s="43"/>
      <c r="E40" s="14"/>
      <c r="F40" s="11"/>
      <c r="G40" s="11"/>
      <c r="H40" s="7"/>
      <c r="I40" s="6"/>
      <c r="J40" s="6"/>
    </row>
    <row r="41" spans="1:10" s="21" customFormat="1" x14ac:dyDescent="0.3">
      <c r="A41" s="11"/>
      <c r="B41" s="11"/>
      <c r="C41" s="11"/>
      <c r="D41" s="11"/>
      <c r="E41" s="11"/>
      <c r="F41" s="11"/>
      <c r="G41" s="11"/>
      <c r="H41" s="7"/>
      <c r="I41" s="6"/>
      <c r="J41" s="6"/>
    </row>
    <row r="42" spans="1:10" s="21" customFormat="1" x14ac:dyDescent="0.3">
      <c r="A42" s="11"/>
      <c r="B42" s="11"/>
      <c r="C42" s="11"/>
      <c r="D42" s="11"/>
      <c r="E42" s="11"/>
      <c r="F42" s="11"/>
      <c r="G42" s="11"/>
      <c r="H42" s="7"/>
      <c r="I42" s="6"/>
      <c r="J42" s="6"/>
    </row>
  </sheetData>
  <mergeCells count="4">
    <mergeCell ref="B30:B31"/>
    <mergeCell ref="A29:E29"/>
    <mergeCell ref="A22:C22"/>
    <mergeCell ref="C30:E30"/>
  </mergeCells>
  <pageMargins left="0.51181102362204722" right="0.31496062992125984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2021-02-25T07:29:06Z</cp:lastPrinted>
  <dcterms:created xsi:type="dcterms:W3CDTF">2016-04-22T06:39:22Z</dcterms:created>
  <dcterms:modified xsi:type="dcterms:W3CDTF">2021-02-25T07:29:11Z</dcterms:modified>
</cp:coreProperties>
</file>