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20\"/>
    </mc:Choice>
  </mc:AlternateContent>
  <bookViews>
    <workbookView xWindow="360" yWindow="48" windowWidth="17400" windowHeight="10116"/>
  </bookViews>
  <sheets>
    <sheet name="Лист1" sheetId="1" r:id="rId1"/>
    <sheet name="Лист3" sheetId="3" r:id="rId2"/>
  </sheets>
  <calcPr calcId="152511" refMode="R1C1"/>
</workbook>
</file>

<file path=xl/calcChain.xml><?xml version="1.0" encoding="utf-8"?>
<calcChain xmlns="http://schemas.openxmlformats.org/spreadsheetml/2006/main">
  <c r="E15" i="1" l="1"/>
  <c r="E14" i="1" l="1"/>
  <c r="D30" i="1" l="1"/>
  <c r="E22" i="1" l="1"/>
  <c r="E18" i="1" l="1"/>
  <c r="E17" i="1" s="1"/>
  <c r="B5" i="1" l="1"/>
  <c r="D28" i="1" l="1"/>
  <c r="D44" i="1" l="1"/>
  <c r="E43" i="1"/>
  <c r="D43" i="1"/>
  <c r="C43" i="1"/>
  <c r="B43" i="1"/>
  <c r="E23" i="1" l="1"/>
  <c r="D23" i="1" s="1"/>
  <c r="D12" i="1" l="1"/>
  <c r="D14" i="1" l="1"/>
  <c r="E24" i="1" l="1"/>
  <c r="E48" i="1" l="1"/>
  <c r="C29" i="1" l="1"/>
  <c r="D13" i="1" l="1"/>
  <c r="C32" i="1"/>
  <c r="A32" i="1"/>
  <c r="D11" i="1"/>
  <c r="E16" i="1" l="1"/>
  <c r="D15" i="1"/>
  <c r="D10" i="1"/>
  <c r="D9" i="1" s="1"/>
  <c r="E8" i="1"/>
  <c r="E9" i="1" l="1"/>
  <c r="E25" i="1" s="1"/>
  <c r="D31" i="1"/>
  <c r="D17" i="1"/>
  <c r="D25" i="1" l="1"/>
  <c r="E32" i="1"/>
  <c r="D33" i="1" s="1"/>
</calcChain>
</file>

<file path=xl/sharedStrings.xml><?xml version="1.0" encoding="utf-8"?>
<sst xmlns="http://schemas.openxmlformats.org/spreadsheetml/2006/main" count="94" uniqueCount="68">
  <si>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</si>
  <si>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</si>
  <si>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</si>
  <si>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</si>
  <si>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</si>
  <si>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</si>
  <si>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</si>
  <si>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</si>
  <si>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</si>
  <si>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</si>
  <si>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</si>
  <si>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</si>
  <si>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</si>
  <si>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</si>
  <si>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Лебедева, д.15</t>
  </si>
  <si>
    <t>Остаток средств на конец периода (+ есть средства, -задолженность)</t>
  </si>
  <si>
    <t>единица измерения работы и услуги</t>
  </si>
  <si>
    <t>Цена выполненной работы и услуги в руб.</t>
  </si>
  <si>
    <t>Стоимость выполн.работы /услуги на 1 кв.м.</t>
  </si>
  <si>
    <t>Кол-во месяцев</t>
  </si>
  <si>
    <t>Начислено за данный период по статье "содержание помещения",руб</t>
  </si>
  <si>
    <t>руб</t>
  </si>
  <si>
    <t>Площадь дома, м2</t>
  </si>
  <si>
    <t>Ресурсоснабжающая организация (РСО)</t>
  </si>
  <si>
    <t>руб.</t>
  </si>
  <si>
    <t>ИТОГО</t>
  </si>
  <si>
    <t>Финансовый счет дома</t>
  </si>
  <si>
    <t>Всего начислено УК Атал</t>
  </si>
  <si>
    <t>Приход,руб</t>
  </si>
  <si>
    <t>Расход,руб</t>
  </si>
  <si>
    <t>Начислено собственникам</t>
  </si>
  <si>
    <t>прочим потребит. и на производ. нужды</t>
  </si>
  <si>
    <t>*электроизмерительные работы</t>
  </si>
  <si>
    <t>июнь</t>
  </si>
  <si>
    <t>Получено средств от сдачи металлолома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</si>
  <si>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</si>
  <si>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</si>
  <si>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</si>
  <si>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</si>
  <si>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</si>
  <si>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</si>
  <si>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</si>
  <si>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Экономия расходов на коммун.услуги на содерж.общего имущества дома, руб</t>
  </si>
  <si>
    <t>тыс.руб.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</si>
  <si>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</si>
  <si>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</si>
  <si>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</si>
  <si>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 xml:space="preserve">4.Обеспечение устранения аварий в соответствии с установленными предельными сроками на внутридомовых инженерных системах в доме. </t>
  </si>
  <si>
    <t>5.Работы по ремонту общедомового имущества всего, в т.ч.</t>
  </si>
  <si>
    <t>6. Расходы на коммун.услуги в целях содержания общего имущества дома</t>
  </si>
  <si>
    <t>7.обслуживание спецсчета</t>
  </si>
  <si>
    <t xml:space="preserve">3.Работы по содержанию помещений, входящих в состав общего имущества в многоквартирном доме, земельного участка, придомовой территории, работы по обеспечению требований пожарной безопасности. </t>
  </si>
  <si>
    <t>в теч.года</t>
  </si>
  <si>
    <t>Израсходовано на капремонт со спецсчета в 2019 г (капит.ремонт мягкой кровли)</t>
  </si>
  <si>
    <t>Отчет по предоставлению коммунальных услуг по жилым помещениям за 2020 г</t>
  </si>
  <si>
    <t>Остаток средств на 01/01/2020 г (+ есть средства, -задолженность)</t>
  </si>
  <si>
    <t>*дератизация,дезинсекция мест общего пользования</t>
  </si>
  <si>
    <t>метрологическое обслуживание средств измерения</t>
  </si>
  <si>
    <t>работы по подготовке к отопительному сезону</t>
  </si>
  <si>
    <t>август</t>
  </si>
  <si>
    <t>октябрь</t>
  </si>
  <si>
    <t>Начислено взносов на капит.ремонт по состоянию на 01.01.2021г</t>
  </si>
  <si>
    <t>Поступило взносов на капит.ремонт по состоянию на 01.01.2021г</t>
  </si>
  <si>
    <t>Остаток средств на спецсчете на 01.01.2021 г</t>
  </si>
  <si>
    <t>январь,нояб</t>
  </si>
  <si>
    <t>дезинфекция заключительная (коронавирус) по предписанию Роспотребнадзора</t>
  </si>
  <si>
    <t xml:space="preserve">работы на общедомовой системе отопления </t>
  </si>
  <si>
    <t>ремонт входной площадки пожарного выхода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</si>
</sst>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/>
    <xf numFmtId="0" fontId="0" fillId="0" borderId="0" xfId="0" applyFill="1"/>
    <xf numFmtId="0" fontId="5" fillId="0" borderId="0" xfId="0" applyFont="1" applyFill="1" applyAlignment="1">
      <alignment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5" fillId="0" borderId="2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0" fontId="6" fillId="0" borderId="0" xfId="0" applyFont="1" applyFill="1"/>
    <xf numFmtId="0" fontId="7" fillId="0" borderId="2" xfId="0" applyFont="1" applyFill="1" applyBorder="1" applyAlignment="1">
      <alignment vertical="top" wrapText="1"/>
    </xf>
    <xf numFmtId="0" fontId="5" fillId="0" borderId="0" xfId="0" applyFont="1" applyFill="1"/>
    <xf numFmtId="0" fontId="5" fillId="0" borderId="3" xfId="0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top"/>
    </xf>
    <xf numFmtId="0" fontId="5" fillId="0" borderId="2" xfId="0" applyNumberFormat="1" applyFont="1" applyFill="1" applyBorder="1" applyAlignment="1">
      <alignment vertical="top" wrapText="1"/>
    </xf>
    <xf numFmtId="0" fontId="4" fillId="0" borderId="0" xfId="0" applyFont="1" applyFill="1" applyBorder="1"/>
    <xf numFmtId="0" fontId="3" fillId="0" borderId="0" xfId="0" applyFont="1" applyFill="1" applyBorder="1"/>
    <xf numFmtId="0" fontId="5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4" fillId="0" borderId="16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vertical="top" wrapText="1"/>
    </xf>
    <xf numFmtId="0" fontId="0" fillId="0" borderId="0" xfId="0" applyFont="1" applyFill="1"/>
    <xf numFmtId="0" fontId="8" fillId="2" borderId="6" xfId="0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2" fontId="4" fillId="2" borderId="7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center" vertical="top" wrapText="1"/>
    </xf>
    <xf numFmtId="0" fontId="0" fillId="0" borderId="0" xfId="0" applyFill="1" applyAlignment="1">
      <alignment vertical="top"/>
    </xf>
    <xf numFmtId="0" fontId="4" fillId="0" borderId="0" xfId="0" applyFont="1" applyFill="1" applyAlignment="1">
      <alignment vertical="top" wrapText="1"/>
    </xf>
    <xf numFmtId="1" fontId="5" fillId="0" borderId="0" xfId="0" applyNumberFormat="1" applyFont="1" applyFill="1" applyAlignment="1">
      <alignment vertical="top" wrapText="1"/>
    </xf>
    <xf numFmtId="1" fontId="2" fillId="0" borderId="0" xfId="0" applyNumberFormat="1" applyFont="1" applyFill="1" applyAlignment="1">
      <alignment vertical="top"/>
    </xf>
    <xf numFmtId="0" fontId="7" fillId="0" borderId="13" xfId="0" applyFont="1" applyFill="1" applyBorder="1" applyAlignment="1">
      <alignment vertical="top" wrapText="1"/>
    </xf>
    <xf numFmtId="0" fontId="7" fillId="0" borderId="0" xfId="0" applyFont="1" applyFill="1" applyAlignment="1">
      <alignment vertical="top"/>
    </xf>
    <xf numFmtId="1" fontId="7" fillId="0" borderId="0" xfId="0" applyNumberFormat="1" applyFont="1" applyFill="1" applyAlignment="1">
      <alignment vertical="top"/>
    </xf>
    <xf numFmtId="0" fontId="9" fillId="0" borderId="0" xfId="0" applyFont="1" applyFill="1" applyAlignment="1">
      <alignment vertical="top"/>
    </xf>
    <xf numFmtId="0" fontId="5" fillId="0" borderId="0" xfId="0" applyFont="1" applyFill="1" applyBorder="1" applyAlignment="1">
      <alignment vertical="top"/>
    </xf>
    <xf numFmtId="1" fontId="5" fillId="0" borderId="0" xfId="0" applyNumberFormat="1" applyFont="1" applyFill="1" applyAlignment="1">
      <alignment vertical="top"/>
    </xf>
    <xf numFmtId="0" fontId="4" fillId="2" borderId="19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horizontal="center" vertical="top" wrapText="1"/>
    </xf>
    <xf numFmtId="1" fontId="4" fillId="0" borderId="0" xfId="0" applyNumberFormat="1" applyFont="1" applyFill="1" applyBorder="1" applyAlignment="1">
      <alignment vertical="top"/>
    </xf>
    <xf numFmtId="0" fontId="7" fillId="0" borderId="11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4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vertical="top"/>
    </xf>
    <xf numFmtId="0" fontId="10" fillId="0" borderId="0" xfId="0" applyFont="1" applyFill="1"/>
    <xf numFmtId="0" fontId="7" fillId="0" borderId="1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vertical="top"/>
    </xf>
    <xf numFmtId="0" fontId="11" fillId="0" borderId="0" xfId="0" applyFont="1" applyFill="1"/>
    <xf numFmtId="0" fontId="7" fillId="0" borderId="10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vertical="top" wrapText="1"/>
    </xf>
    <xf numFmtId="0" fontId="5" fillId="0" borderId="10" xfId="0" applyFont="1" applyFill="1" applyBorder="1" applyAlignment="1">
      <alignment horizontal="center" vertical="top" wrapText="1"/>
    </xf>
    <xf numFmtId="165" fontId="5" fillId="0" borderId="1" xfId="1" applyNumberFormat="1" applyFont="1" applyFill="1" applyBorder="1" applyAlignment="1">
      <alignment vertical="top"/>
    </xf>
    <xf numFmtId="165" fontId="5" fillId="0" borderId="3" xfId="1" applyNumberFormat="1" applyFont="1" applyFill="1" applyBorder="1" applyAlignment="1">
      <alignment vertical="top"/>
    </xf>
    <xf numFmtId="165" fontId="7" fillId="0" borderId="3" xfId="1" applyNumberFormat="1" applyFont="1" applyFill="1" applyBorder="1" applyAlignment="1">
      <alignment vertical="top" wrapText="1"/>
    </xf>
    <xf numFmtId="165" fontId="7" fillId="0" borderId="10" xfId="1" applyNumberFormat="1" applyFont="1" applyFill="1" applyBorder="1" applyAlignment="1">
      <alignment vertical="top" wrapText="1"/>
    </xf>
    <xf numFmtId="165" fontId="7" fillId="0" borderId="12" xfId="1" applyNumberFormat="1" applyFont="1" applyFill="1" applyBorder="1" applyAlignment="1">
      <alignment vertical="top" wrapText="1"/>
    </xf>
    <xf numFmtId="165" fontId="5" fillId="0" borderId="3" xfId="1" applyNumberFormat="1" applyFont="1" applyFill="1" applyBorder="1" applyAlignment="1">
      <alignment vertical="top" wrapText="1"/>
    </xf>
    <xf numFmtId="165" fontId="4" fillId="2" borderId="8" xfId="1" applyNumberFormat="1" applyFont="1" applyFill="1" applyBorder="1" applyAlignment="1">
      <alignment vertical="top" wrapText="1"/>
    </xf>
    <xf numFmtId="0" fontId="9" fillId="2" borderId="16" xfId="0" applyFont="1" applyFill="1" applyBorder="1" applyAlignment="1">
      <alignment vertical="top" wrapText="1"/>
    </xf>
    <xf numFmtId="0" fontId="9" fillId="2" borderId="17" xfId="0" applyFont="1" applyFill="1" applyBorder="1" applyAlignment="1">
      <alignment vertical="top" wrapText="1"/>
    </xf>
    <xf numFmtId="0" fontId="7" fillId="2" borderId="17" xfId="0" applyFont="1" applyFill="1" applyBorder="1" applyAlignment="1">
      <alignment horizontal="center" vertical="top" wrapText="1"/>
    </xf>
    <xf numFmtId="165" fontId="9" fillId="2" borderId="17" xfId="1" applyNumberFormat="1" applyFont="1" applyFill="1" applyBorder="1" applyAlignment="1">
      <alignment vertical="top" wrapText="1"/>
    </xf>
    <xf numFmtId="165" fontId="9" fillId="2" borderId="21" xfId="1" applyNumberFormat="1" applyFont="1" applyFill="1" applyBorder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vertical="top"/>
    </xf>
    <xf numFmtId="0" fontId="5" fillId="0" borderId="11" xfId="0" applyFont="1" applyFill="1" applyBorder="1" applyAlignment="1">
      <alignment vertical="top" wrapText="1"/>
    </xf>
    <xf numFmtId="165" fontId="5" fillId="0" borderId="12" xfId="1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wrapText="1"/>
    </xf>
    <xf numFmtId="0" fontId="5" fillId="0" borderId="24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1" fontId="5" fillId="2" borderId="17" xfId="0" applyNumberFormat="1" applyFont="1" applyFill="1" applyBorder="1" applyAlignment="1">
      <alignment vertical="top" wrapText="1"/>
    </xf>
    <xf numFmtId="0" fontId="5" fillId="2" borderId="17" xfId="0" applyFont="1" applyFill="1" applyBorder="1" applyAlignment="1">
      <alignment horizontal="center" vertical="top" wrapText="1"/>
    </xf>
    <xf numFmtId="164" fontId="4" fillId="2" borderId="17" xfId="1" applyNumberFormat="1" applyFont="1" applyFill="1" applyBorder="1" applyAlignment="1">
      <alignment vertical="top" wrapText="1"/>
    </xf>
    <xf numFmtId="165" fontId="4" fillId="2" borderId="21" xfId="1" applyNumberFormat="1" applyFont="1" applyFill="1" applyBorder="1" applyAlignment="1">
      <alignment vertical="top" wrapText="1"/>
    </xf>
    <xf numFmtId="165" fontId="4" fillId="0" borderId="17" xfId="1" applyNumberFormat="1" applyFont="1" applyFill="1" applyBorder="1" applyAlignment="1">
      <alignment vertical="top"/>
    </xf>
    <xf numFmtId="165" fontId="4" fillId="0" borderId="21" xfId="1" applyNumberFormat="1" applyFont="1" applyFill="1" applyBorder="1" applyAlignment="1">
      <alignment vertical="top"/>
    </xf>
    <xf numFmtId="0" fontId="7" fillId="0" borderId="25" xfId="0" applyFont="1" applyFill="1" applyBorder="1" applyAlignment="1">
      <alignment vertical="top" wrapText="1"/>
    </xf>
    <xf numFmtId="165" fontId="7" fillId="0" borderId="22" xfId="1" applyNumberFormat="1" applyFont="1" applyFill="1" applyBorder="1" applyAlignment="1">
      <alignment vertical="top"/>
    </xf>
    <xf numFmtId="165" fontId="7" fillId="0" borderId="23" xfId="1" applyNumberFormat="1" applyFont="1" applyFill="1" applyBorder="1" applyAlignment="1">
      <alignment vertical="top"/>
    </xf>
    <xf numFmtId="166" fontId="9" fillId="0" borderId="0" xfId="1" applyNumberFormat="1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10" fillId="2" borderId="0" xfId="0" applyFont="1" applyFill="1" applyAlignment="1"/>
    <xf numFmtId="0" fontId="7" fillId="2" borderId="0" xfId="0" applyFont="1" applyFill="1" applyAlignment="1">
      <alignment vertical="top" wrapText="1"/>
    </xf>
    <xf numFmtId="166" fontId="9" fillId="2" borderId="0" xfId="1" applyNumberFormat="1" applyFont="1" applyFill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2" fontId="5" fillId="0" borderId="10" xfId="0" applyNumberFormat="1" applyFont="1" applyFill="1" applyBorder="1" applyAlignment="1">
      <alignment vertical="top" wrapText="1"/>
    </xf>
    <xf numFmtId="165" fontId="7" fillId="0" borderId="14" xfId="1" applyNumberFormat="1" applyFont="1" applyFill="1" applyBorder="1" applyAlignment="1">
      <alignment vertical="top" wrapText="1"/>
    </xf>
    <xf numFmtId="165" fontId="7" fillId="0" borderId="1" xfId="1" applyNumberFormat="1" applyFont="1" applyFill="1" applyBorder="1" applyAlignment="1">
      <alignment vertical="top" wrapText="1"/>
    </xf>
    <xf numFmtId="0" fontId="5" fillId="0" borderId="9" xfId="0" applyNumberFormat="1" applyFont="1" applyFill="1" applyBorder="1" applyAlignment="1">
      <alignment vertical="top" wrapText="1"/>
    </xf>
    <xf numFmtId="165" fontId="5" fillId="0" borderId="4" xfId="1" applyNumberFormat="1" applyFont="1" applyFill="1" applyBorder="1" applyAlignment="1">
      <alignment vertical="top"/>
    </xf>
    <xf numFmtId="165" fontId="5" fillId="0" borderId="5" xfId="1" applyNumberFormat="1" applyFont="1" applyFill="1" applyBorder="1" applyAlignment="1">
      <alignment vertical="top"/>
    </xf>
    <xf numFmtId="0" fontId="5" fillId="0" borderId="26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0" fontId="0" fillId="0" borderId="0" xfId="0" applyFill="1" applyBorder="1"/>
    <xf numFmtId="1" fontId="5" fillId="0" borderId="0" xfId="0" applyNumberFormat="1" applyFont="1" applyFill="1" applyBorder="1" applyAlignment="1">
      <alignment vertical="top" wrapText="1"/>
    </xf>
    <xf numFmtId="0" fontId="5" fillId="0" borderId="26" xfId="0" applyFont="1" applyFill="1" applyBorder="1" applyAlignment="1">
      <alignment horizontal="center" vertical="top" wrapText="1"/>
    </xf>
    <xf numFmtId="2" fontId="5" fillId="0" borderId="26" xfId="0" applyNumberFormat="1" applyFont="1" applyFill="1" applyBorder="1" applyAlignment="1">
      <alignment vertical="top" wrapText="1"/>
    </xf>
    <xf numFmtId="165" fontId="5" fillId="0" borderId="27" xfId="1" applyNumberFormat="1" applyFont="1" applyFill="1" applyBorder="1" applyAlignment="1">
      <alignment vertical="top" wrapText="1"/>
    </xf>
    <xf numFmtId="0" fontId="5" fillId="0" borderId="16" xfId="0" applyFont="1" applyFill="1" applyBorder="1" applyAlignment="1">
      <alignment vertical="top" wrapText="1"/>
    </xf>
    <xf numFmtId="0" fontId="5" fillId="0" borderId="17" xfId="0" applyFont="1" applyFill="1" applyBorder="1" applyAlignment="1">
      <alignment horizontal="center" vertical="top" wrapText="1"/>
    </xf>
    <xf numFmtId="2" fontId="5" fillId="0" borderId="17" xfId="0" applyNumberFormat="1" applyFont="1" applyFill="1" applyBorder="1" applyAlignment="1">
      <alignment vertical="top" wrapText="1"/>
    </xf>
    <xf numFmtId="165" fontId="5" fillId="0" borderId="21" xfId="1" applyNumberFormat="1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165" fontId="7" fillId="0" borderId="15" xfId="1" applyNumberFormat="1" applyFont="1" applyFill="1" applyBorder="1" applyAlignment="1">
      <alignment vertical="top" wrapText="1"/>
    </xf>
    <xf numFmtId="165" fontId="4" fillId="0" borderId="0" xfId="1" applyNumberFormat="1" applyFont="1" applyFill="1" applyAlignment="1">
      <alignment horizontal="right" vertical="top" wrapText="1"/>
    </xf>
    <xf numFmtId="1" fontId="4" fillId="0" borderId="0" xfId="0" applyNumberFormat="1" applyFont="1" applyFill="1" applyAlignment="1">
      <alignment vertical="top"/>
    </xf>
    <xf numFmtId="0" fontId="9" fillId="0" borderId="0" xfId="0" applyFont="1" applyFill="1" applyAlignment="1">
      <alignment vertical="top" wrapText="1"/>
    </xf>
    <xf numFmtId="0" fontId="10" fillId="0" borderId="0" xfId="0" applyFont="1" applyAlignment="1"/>
    <xf numFmtId="0" fontId="0" fillId="0" borderId="0" xfId="0" applyAlignment="1"/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4" fillId="0" borderId="6" xfId="0" applyNumberFormat="1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topLeftCell="A13" zoomScale="75" zoomScaleNormal="75" workbookViewId="0">
      <selection activeCell="A26" sqref="A26:C26"/>
    </sheetView>
  </sheetViews>
  <sheetFormatPr defaultRowHeight="15.6" x14ac:dyDescent="0.3"/>
  <cols>
    <col min="1" max="1" width="79.6640625" style="3" customWidth="1"/>
    <col min="2" max="2" width="14.33203125" style="3" customWidth="1"/>
    <col min="3" max="3" width="13.88671875" style="3" customWidth="1"/>
    <col min="4" max="4" width="14.44140625" style="3" customWidth="1"/>
    <col min="5" max="5" width="14.33203125" style="3" customWidth="1"/>
    <col min="6" max="6" width="11.88671875" style="16" bestFit="1" customWidth="1"/>
    <col min="7" max="7" width="9.109375" style="34"/>
  </cols>
  <sheetData>
    <row r="1" spans="1:10" s="2" customFormat="1" ht="31.2" x14ac:dyDescent="0.3">
      <c r="A1" s="32" t="s">
        <v>10</v>
      </c>
      <c r="B1" s="3"/>
      <c r="C1" s="3">
        <v>2020</v>
      </c>
      <c r="D1" s="33" t="s">
        <v>19</v>
      </c>
      <c r="E1" s="33">
        <v>12</v>
      </c>
      <c r="F1" s="16"/>
      <c r="G1" s="34"/>
    </row>
    <row r="2" spans="1:10" s="2" customFormat="1" x14ac:dyDescent="0.3">
      <c r="A2" s="35" t="s">
        <v>14</v>
      </c>
      <c r="B2" s="3"/>
      <c r="C2" s="3"/>
      <c r="D2" s="3"/>
      <c r="E2" s="3"/>
      <c r="F2" s="16"/>
      <c r="G2" s="34"/>
    </row>
    <row r="3" spans="1:10" s="2" customFormat="1" x14ac:dyDescent="0.3">
      <c r="A3" s="3" t="s">
        <v>22</v>
      </c>
      <c r="B3" s="3">
        <v>3711.9</v>
      </c>
      <c r="C3" s="3"/>
      <c r="D3" s="3"/>
      <c r="E3" s="3"/>
      <c r="F3" s="16"/>
      <c r="G3" s="34"/>
    </row>
    <row r="4" spans="1:10" s="2" customFormat="1" x14ac:dyDescent="0.3">
      <c r="A4" s="3" t="s">
        <v>0</v>
      </c>
      <c r="B4" s="3">
        <v>20.329999999999998</v>
      </c>
      <c r="C4" s="3">
        <v>20.420000000000002</v>
      </c>
      <c r="D4" s="3"/>
      <c r="E4" s="3"/>
      <c r="F4" s="16"/>
      <c r="G4" s="34"/>
    </row>
    <row r="5" spans="1:10" s="2" customFormat="1" x14ac:dyDescent="0.3">
      <c r="A5" s="3" t="s">
        <v>20</v>
      </c>
      <c r="B5" s="116">
        <f>B3*B4*6+B3*C4*(E1-6)</f>
        <v>907559.55</v>
      </c>
      <c r="C5" s="36"/>
      <c r="D5" s="36"/>
      <c r="E5" s="3"/>
      <c r="F5" s="36"/>
      <c r="G5" s="3"/>
    </row>
    <row r="6" spans="1:10" s="2" customFormat="1" ht="16.2" thickBot="1" x14ac:dyDescent="0.35">
      <c r="A6" s="3" t="s">
        <v>1</v>
      </c>
      <c r="B6" s="3">
        <v>97.39</v>
      </c>
      <c r="C6" s="3"/>
      <c r="D6" s="3"/>
      <c r="E6" s="3"/>
      <c r="F6" s="36"/>
      <c r="G6" s="34"/>
    </row>
    <row r="7" spans="1:10" s="17" customFormat="1" ht="62.4" x14ac:dyDescent="0.3">
      <c r="A7" s="4" t="s">
        <v>2</v>
      </c>
      <c r="B7" s="6" t="s">
        <v>11</v>
      </c>
      <c r="C7" s="6" t="s">
        <v>16</v>
      </c>
      <c r="D7" s="6" t="s">
        <v>18</v>
      </c>
      <c r="E7" s="5" t="s">
        <v>17</v>
      </c>
      <c r="F7" s="7"/>
    </row>
    <row r="8" spans="1:10" s="2" customFormat="1" x14ac:dyDescent="0.3">
      <c r="A8" s="8" t="s">
        <v>3</v>
      </c>
      <c r="B8" s="21" t="s">
        <v>12</v>
      </c>
      <c r="C8" s="92" t="s">
        <v>21</v>
      </c>
      <c r="D8" s="9">
        <v>1.06</v>
      </c>
      <c r="E8" s="63">
        <f>D8*B3*E1</f>
        <v>47215.368000000002</v>
      </c>
      <c r="F8" s="16"/>
      <c r="G8" s="34"/>
    </row>
    <row r="9" spans="1:10" s="2" customFormat="1" ht="46.8" x14ac:dyDescent="0.3">
      <c r="A9" s="8" t="s">
        <v>4</v>
      </c>
      <c r="B9" s="21" t="s">
        <v>12</v>
      </c>
      <c r="C9" s="92" t="s">
        <v>21</v>
      </c>
      <c r="D9" s="9">
        <f>5.75+D10+D11+D12+D13+D14</f>
        <v>7.2535907037725513</v>
      </c>
      <c r="E9" s="63">
        <f>D9*E1*B3</f>
        <v>323095.24</v>
      </c>
      <c r="F9" s="16"/>
      <c r="G9" s="34"/>
    </row>
    <row r="10" spans="1:10" s="2" customFormat="1" ht="16.05" customHeight="1" x14ac:dyDescent="0.3">
      <c r="A10" s="11" t="s">
        <v>5</v>
      </c>
      <c r="B10" s="21"/>
      <c r="C10" s="92" t="s">
        <v>21</v>
      </c>
      <c r="D10" s="9">
        <f>E10/E1/B3</f>
        <v>0</v>
      </c>
      <c r="E10" s="63"/>
      <c r="F10" s="16"/>
      <c r="G10" s="34"/>
    </row>
    <row r="11" spans="1:10" s="2" customFormat="1" ht="16.05" customHeight="1" x14ac:dyDescent="0.3">
      <c r="A11" s="11" t="s">
        <v>6</v>
      </c>
      <c r="B11" s="21"/>
      <c r="C11" s="92" t="s">
        <v>21</v>
      </c>
      <c r="D11" s="9">
        <f>E11/E1/B3</f>
        <v>0.21136973876810619</v>
      </c>
      <c r="E11" s="63">
        <v>9415</v>
      </c>
      <c r="F11" s="16"/>
      <c r="G11" s="34"/>
    </row>
    <row r="12" spans="1:10" s="2" customFormat="1" ht="16.05" customHeight="1" x14ac:dyDescent="0.3">
      <c r="A12" s="11" t="s">
        <v>7</v>
      </c>
      <c r="B12" s="21"/>
      <c r="C12" s="92" t="s">
        <v>21</v>
      </c>
      <c r="D12" s="9">
        <f>E12/E1/B3</f>
        <v>1.0908160241385814</v>
      </c>
      <c r="E12" s="63">
        <v>48588</v>
      </c>
      <c r="F12" s="16"/>
      <c r="G12" s="34"/>
    </row>
    <row r="13" spans="1:10" s="2" customFormat="1" ht="16.05" customHeight="1" x14ac:dyDescent="0.3">
      <c r="A13" s="11" t="s">
        <v>32</v>
      </c>
      <c r="B13" s="21"/>
      <c r="C13" s="92" t="s">
        <v>24</v>
      </c>
      <c r="D13" s="9">
        <f>E13/E1/B3</f>
        <v>0.13916951785698251</v>
      </c>
      <c r="E13" s="63">
        <v>6199</v>
      </c>
      <c r="F13" s="16"/>
      <c r="G13" s="12"/>
    </row>
    <row r="14" spans="1:10" s="102" customFormat="1" ht="16.05" customHeight="1" x14ac:dyDescent="0.3">
      <c r="A14" s="11" t="s">
        <v>56</v>
      </c>
      <c r="B14" s="71"/>
      <c r="C14" s="100" t="s">
        <v>21</v>
      </c>
      <c r="D14" s="9">
        <f>E14/B3/E1</f>
        <v>6.2235423008881352E-2</v>
      </c>
      <c r="E14" s="63">
        <f>0.05*E1*B3+545</f>
        <v>2772.1400000000003</v>
      </c>
      <c r="F14" s="15"/>
      <c r="G14" s="15"/>
      <c r="H14" s="42"/>
      <c r="I14" s="101"/>
      <c r="J14" s="101"/>
    </row>
    <row r="15" spans="1:10" s="2" customFormat="1" ht="46.8" x14ac:dyDescent="0.3">
      <c r="A15" s="8" t="s">
        <v>51</v>
      </c>
      <c r="B15" s="21" t="s">
        <v>12</v>
      </c>
      <c r="C15" s="92" t="s">
        <v>21</v>
      </c>
      <c r="D15" s="9">
        <f>E15/E1/B3</f>
        <v>6.856461650367736</v>
      </c>
      <c r="E15" s="63">
        <f>7050*3.61*E1</f>
        <v>305406</v>
      </c>
      <c r="F15" s="16"/>
      <c r="G15" s="34"/>
    </row>
    <row r="16" spans="1:10" s="2" customFormat="1" ht="31.8" thickBot="1" x14ac:dyDescent="0.35">
      <c r="A16" s="73" t="s">
        <v>47</v>
      </c>
      <c r="B16" s="56" t="s">
        <v>12</v>
      </c>
      <c r="C16" s="57" t="s">
        <v>21</v>
      </c>
      <c r="D16" s="93">
        <v>0.51</v>
      </c>
      <c r="E16" s="74">
        <f>D16*E1*B3</f>
        <v>22716.828000000001</v>
      </c>
      <c r="F16" s="16"/>
      <c r="G16" s="34"/>
    </row>
    <row r="17" spans="1:10" s="2" customFormat="1" ht="16.05" customHeight="1" x14ac:dyDescent="0.3">
      <c r="A17" s="28" t="s">
        <v>48</v>
      </c>
      <c r="B17" s="29"/>
      <c r="C17" s="29"/>
      <c r="D17" s="30">
        <f>E17/E1/B3</f>
        <v>2.4461046454196862</v>
      </c>
      <c r="E17" s="64">
        <f>E18+E22+E19+E20+E21</f>
        <v>108956.35</v>
      </c>
      <c r="F17" s="16"/>
      <c r="G17" s="34"/>
    </row>
    <row r="18" spans="1:10" s="27" customFormat="1" ht="16.05" customHeight="1" x14ac:dyDescent="0.3">
      <c r="A18" s="8" t="s">
        <v>66</v>
      </c>
      <c r="B18" s="21" t="s">
        <v>64</v>
      </c>
      <c r="C18" s="92" t="s">
        <v>21</v>
      </c>
      <c r="D18" s="14"/>
      <c r="E18" s="63">
        <f>3465.45+1158.87</f>
        <v>4624.32</v>
      </c>
      <c r="F18" s="16"/>
      <c r="G18" s="72"/>
    </row>
    <row r="19" spans="1:10" s="27" customFormat="1" ht="16.05" customHeight="1" x14ac:dyDescent="0.3">
      <c r="A19" s="8" t="s">
        <v>57</v>
      </c>
      <c r="B19" s="21" t="s">
        <v>33</v>
      </c>
      <c r="C19" s="114" t="s">
        <v>21</v>
      </c>
      <c r="D19" s="14"/>
      <c r="E19" s="63">
        <v>1940</v>
      </c>
      <c r="F19" s="16"/>
      <c r="G19" s="72"/>
    </row>
    <row r="20" spans="1:10" s="27" customFormat="1" ht="16.05" customHeight="1" x14ac:dyDescent="0.3">
      <c r="A20" s="8" t="s">
        <v>58</v>
      </c>
      <c r="B20" s="99" t="s">
        <v>59</v>
      </c>
      <c r="C20" s="92" t="s">
        <v>21</v>
      </c>
      <c r="D20" s="14"/>
      <c r="E20" s="63">
        <v>10757.62</v>
      </c>
      <c r="F20" s="16"/>
      <c r="G20" s="72"/>
    </row>
    <row r="21" spans="1:10" s="27" customFormat="1" ht="16.05" customHeight="1" x14ac:dyDescent="0.3">
      <c r="A21" s="8" t="s">
        <v>67</v>
      </c>
      <c r="B21" s="21" t="s">
        <v>60</v>
      </c>
      <c r="C21" s="92" t="s">
        <v>21</v>
      </c>
      <c r="D21" s="14"/>
      <c r="E21" s="63">
        <v>69734.41</v>
      </c>
      <c r="F21" s="16"/>
      <c r="G21" s="72"/>
    </row>
    <row r="22" spans="1:10" s="27" customFormat="1" ht="16.05" customHeight="1" thickBot="1" x14ac:dyDescent="0.35">
      <c r="A22" s="113" t="s">
        <v>65</v>
      </c>
      <c r="B22" s="21" t="s">
        <v>52</v>
      </c>
      <c r="C22" s="92" t="s">
        <v>21</v>
      </c>
      <c r="D22" s="14"/>
      <c r="E22" s="63">
        <f>6300+4500+5400+1200+1800+2700</f>
        <v>21900</v>
      </c>
      <c r="F22" s="16"/>
      <c r="G22" s="72"/>
    </row>
    <row r="23" spans="1:10" s="20" customFormat="1" ht="16.05" customHeight="1" thickBot="1" x14ac:dyDescent="0.35">
      <c r="A23" s="107" t="s">
        <v>49</v>
      </c>
      <c r="B23" s="108"/>
      <c r="C23" s="108" t="s">
        <v>21</v>
      </c>
      <c r="D23" s="109">
        <f>E23/E1/B3</f>
        <v>0.30997153299747654</v>
      </c>
      <c r="E23" s="110">
        <f>D43+D44</f>
        <v>13807</v>
      </c>
      <c r="F23" s="25"/>
      <c r="G23" s="25"/>
      <c r="H23" s="19"/>
      <c r="I23" s="19"/>
      <c r="J23" s="19"/>
    </row>
    <row r="24" spans="1:10" s="20" customFormat="1" ht="16.05" customHeight="1" thickBot="1" x14ac:dyDescent="0.35">
      <c r="A24" s="76" t="s">
        <v>50</v>
      </c>
      <c r="B24" s="104"/>
      <c r="C24" s="104" t="s">
        <v>24</v>
      </c>
      <c r="D24" s="105">
        <v>0.2</v>
      </c>
      <c r="E24" s="106">
        <f>D24*E1*B3</f>
        <v>8908.5600000000013</v>
      </c>
      <c r="F24" s="25"/>
      <c r="G24" s="75"/>
      <c r="H24" s="19"/>
      <c r="I24" s="19"/>
      <c r="J24" s="19"/>
    </row>
    <row r="25" spans="1:10" s="2" customFormat="1" ht="16.05" customHeight="1" thickBot="1" x14ac:dyDescent="0.35">
      <c r="A25" s="77" t="s">
        <v>8</v>
      </c>
      <c r="B25" s="78"/>
      <c r="C25" s="79" t="s">
        <v>21</v>
      </c>
      <c r="D25" s="80">
        <f>D8+D9+D15+D16+D17+D23+D24</f>
        <v>18.63612853255745</v>
      </c>
      <c r="E25" s="81">
        <f>E8+E9+E15+E16+E17+E23+E24</f>
        <v>830105.34600000002</v>
      </c>
      <c r="F25" s="117"/>
      <c r="G25" s="37"/>
    </row>
    <row r="26" spans="1:10" s="20" customFormat="1" ht="16.05" customHeight="1" thickBot="1" x14ac:dyDescent="0.35">
      <c r="A26" s="126" t="s">
        <v>26</v>
      </c>
      <c r="B26" s="127"/>
      <c r="C26" s="127"/>
      <c r="D26" s="44" t="s">
        <v>28</v>
      </c>
      <c r="E26" s="45" t="s">
        <v>29</v>
      </c>
      <c r="F26" s="26"/>
      <c r="G26" s="25"/>
      <c r="H26" s="46"/>
      <c r="I26" s="19"/>
      <c r="J26" s="19"/>
    </row>
    <row r="27" spans="1:10" s="51" customFormat="1" ht="16.05" customHeight="1" x14ac:dyDescent="0.3">
      <c r="A27" s="38" t="s">
        <v>55</v>
      </c>
      <c r="B27" s="23"/>
      <c r="C27" s="49" t="s">
        <v>24</v>
      </c>
      <c r="D27" s="94"/>
      <c r="E27" s="115">
        <v>-48529</v>
      </c>
      <c r="F27" s="39"/>
      <c r="G27" s="50"/>
    </row>
    <row r="28" spans="1:10" s="51" customFormat="1" ht="16.05" customHeight="1" x14ac:dyDescent="0.3">
      <c r="A28" s="11" t="s">
        <v>13</v>
      </c>
      <c r="B28" s="22"/>
      <c r="C28" s="52" t="s">
        <v>24</v>
      </c>
      <c r="D28" s="95">
        <f>12577/12*E1</f>
        <v>12577</v>
      </c>
      <c r="E28" s="60"/>
      <c r="F28" s="39"/>
      <c r="G28" s="50"/>
    </row>
    <row r="29" spans="1:10" s="51" customFormat="1" ht="16.05" customHeight="1" x14ac:dyDescent="0.3">
      <c r="A29" s="11" t="s">
        <v>34</v>
      </c>
      <c r="B29" s="22"/>
      <c r="C29" s="52" t="str">
        <f>C28</f>
        <v>руб.</v>
      </c>
      <c r="D29" s="95"/>
      <c r="E29" s="60"/>
      <c r="F29" s="39"/>
      <c r="G29" s="50"/>
    </row>
    <row r="30" spans="1:10" s="51" customFormat="1" ht="16.05" customHeight="1" x14ac:dyDescent="0.3">
      <c r="A30" s="11" t="s">
        <v>35</v>
      </c>
      <c r="B30" s="22"/>
      <c r="C30" s="52" t="s">
        <v>24</v>
      </c>
      <c r="D30" s="95">
        <f>4074.82+5674.86+3600.24</f>
        <v>13349.92</v>
      </c>
      <c r="E30" s="60"/>
      <c r="F30" s="40"/>
      <c r="G30" s="50"/>
    </row>
    <row r="31" spans="1:10" s="54" customFormat="1" ht="16.05" customHeight="1" x14ac:dyDescent="0.3">
      <c r="A31" s="11" t="s">
        <v>30</v>
      </c>
      <c r="B31" s="22"/>
      <c r="C31" s="52" t="s">
        <v>24</v>
      </c>
      <c r="D31" s="95">
        <f>B5</f>
        <v>907559.55</v>
      </c>
      <c r="E31" s="60"/>
      <c r="F31" s="41"/>
      <c r="G31" s="53"/>
    </row>
    <row r="32" spans="1:10" s="54" customFormat="1" ht="16.05" customHeight="1" thickBot="1" x14ac:dyDescent="0.35">
      <c r="A32" s="47" t="str">
        <f>A25</f>
        <v>итого расходы</v>
      </c>
      <c r="B32" s="48"/>
      <c r="C32" s="55" t="str">
        <f>C25</f>
        <v>руб</v>
      </c>
      <c r="D32" s="61"/>
      <c r="E32" s="62">
        <f>E25</f>
        <v>830105.34600000002</v>
      </c>
      <c r="F32" s="41"/>
      <c r="G32" s="53"/>
    </row>
    <row r="33" spans="1:10" s="51" customFormat="1" ht="16.05" customHeight="1" thickBot="1" x14ac:dyDescent="0.35">
      <c r="A33" s="65" t="s">
        <v>15</v>
      </c>
      <c r="B33" s="66"/>
      <c r="C33" s="67" t="s">
        <v>24</v>
      </c>
      <c r="D33" s="68">
        <f>E27+D28+D30+D31-E32</f>
        <v>54852.124000000069</v>
      </c>
      <c r="E33" s="69"/>
      <c r="F33" s="111"/>
      <c r="G33" s="50"/>
    </row>
    <row r="34" spans="1:10" s="2" customFormat="1" ht="16.05" customHeight="1" x14ac:dyDescent="0.3">
      <c r="A34" s="123" t="s">
        <v>54</v>
      </c>
      <c r="B34" s="124"/>
      <c r="C34" s="124"/>
      <c r="D34" s="124"/>
      <c r="E34" s="125"/>
      <c r="F34" s="42"/>
      <c r="G34" s="16"/>
      <c r="H34" s="16"/>
      <c r="I34" s="12"/>
      <c r="J34" s="12"/>
    </row>
    <row r="35" spans="1:10" s="27" customFormat="1" x14ac:dyDescent="0.3">
      <c r="A35" s="31" t="s">
        <v>23</v>
      </c>
      <c r="B35" s="121" t="s">
        <v>36</v>
      </c>
      <c r="C35" s="121" t="s">
        <v>27</v>
      </c>
      <c r="D35" s="128"/>
      <c r="E35" s="129"/>
      <c r="F35" s="16"/>
      <c r="G35" s="16"/>
      <c r="H35" s="16"/>
      <c r="I35" s="12"/>
      <c r="J35" s="12"/>
    </row>
    <row r="36" spans="1:10" s="27" customFormat="1" ht="62.4" x14ac:dyDescent="0.3">
      <c r="A36" s="8"/>
      <c r="B36" s="122"/>
      <c r="C36" s="112" t="s">
        <v>37</v>
      </c>
      <c r="D36" s="112" t="s">
        <v>38</v>
      </c>
      <c r="E36" s="13" t="s">
        <v>31</v>
      </c>
      <c r="F36" s="16"/>
      <c r="G36" s="16"/>
      <c r="H36" s="16"/>
      <c r="I36" s="12"/>
      <c r="J36" s="12"/>
    </row>
    <row r="37" spans="1:10" s="2" customFormat="1" x14ac:dyDescent="0.3">
      <c r="A37" s="18" t="s">
        <v>44</v>
      </c>
      <c r="B37" s="58">
        <v>836120</v>
      </c>
      <c r="C37" s="58">
        <v>836078</v>
      </c>
      <c r="D37" s="58"/>
      <c r="E37" s="59"/>
      <c r="F37" s="43"/>
      <c r="G37" s="16"/>
      <c r="H37" s="16"/>
      <c r="I37" s="12"/>
      <c r="J37" s="12"/>
    </row>
    <row r="38" spans="1:10" s="2" customFormat="1" x14ac:dyDescent="0.3">
      <c r="A38" s="18" t="s">
        <v>45</v>
      </c>
      <c r="B38" s="58">
        <v>386281</v>
      </c>
      <c r="C38" s="58">
        <v>401286</v>
      </c>
      <c r="D38" s="58">
        <v>38579</v>
      </c>
      <c r="E38" s="59"/>
      <c r="F38" s="43"/>
      <c r="G38" s="16"/>
      <c r="H38" s="16"/>
      <c r="I38" s="12"/>
      <c r="J38" s="12"/>
    </row>
    <row r="39" spans="1:10" s="2" customFormat="1" x14ac:dyDescent="0.3">
      <c r="A39" s="18" t="s">
        <v>39</v>
      </c>
      <c r="B39" s="58">
        <v>104093</v>
      </c>
      <c r="C39" s="58">
        <v>106598</v>
      </c>
      <c r="D39" s="58">
        <v>5064</v>
      </c>
      <c r="E39" s="59"/>
      <c r="F39" s="43"/>
      <c r="G39" s="16"/>
      <c r="H39" s="16"/>
      <c r="I39" s="12"/>
      <c r="J39" s="12"/>
    </row>
    <row r="40" spans="1:10" s="2" customFormat="1" x14ac:dyDescent="0.3">
      <c r="A40" s="18" t="s">
        <v>40</v>
      </c>
      <c r="B40" s="58">
        <v>179231</v>
      </c>
      <c r="C40" s="58">
        <v>184361</v>
      </c>
      <c r="D40" s="58">
        <v>11726</v>
      </c>
      <c r="E40" s="59"/>
      <c r="F40" s="43"/>
      <c r="G40" s="16"/>
      <c r="H40" s="16"/>
      <c r="I40" s="12"/>
      <c r="J40" s="12"/>
    </row>
    <row r="41" spans="1:10" s="2" customFormat="1" x14ac:dyDescent="0.3">
      <c r="A41" s="18" t="s">
        <v>41</v>
      </c>
      <c r="B41" s="58">
        <v>354269</v>
      </c>
      <c r="C41" s="58">
        <v>317822</v>
      </c>
      <c r="D41" s="58">
        <v>46366</v>
      </c>
      <c r="E41" s="59"/>
      <c r="F41" s="43"/>
      <c r="G41" s="16"/>
      <c r="H41" s="16"/>
      <c r="I41" s="12"/>
      <c r="J41" s="12"/>
    </row>
    <row r="42" spans="1:10" s="2" customFormat="1" ht="16.2" thickBot="1" x14ac:dyDescent="0.35">
      <c r="A42" s="96" t="s">
        <v>46</v>
      </c>
      <c r="B42" s="97">
        <v>158705</v>
      </c>
      <c r="C42" s="97">
        <v>158692</v>
      </c>
      <c r="D42" s="97"/>
      <c r="E42" s="98"/>
      <c r="F42" s="43"/>
      <c r="G42" s="16"/>
      <c r="H42" s="16"/>
      <c r="I42" s="12"/>
      <c r="J42" s="12"/>
    </row>
    <row r="43" spans="1:10" s="2" customFormat="1" ht="16.2" thickBot="1" x14ac:dyDescent="0.35">
      <c r="A43" s="24" t="s">
        <v>25</v>
      </c>
      <c r="B43" s="82">
        <f>SUM(B37:B42)</f>
        <v>2018699</v>
      </c>
      <c r="C43" s="82">
        <f>SUM(C37:C42)</f>
        <v>2004837</v>
      </c>
      <c r="D43" s="82">
        <f>SUM(D37:D42)</f>
        <v>101735</v>
      </c>
      <c r="E43" s="83">
        <f>SUM(E37:E41)</f>
        <v>0</v>
      </c>
      <c r="F43" s="70"/>
    </row>
    <row r="44" spans="1:10" s="51" customFormat="1" ht="16.2" thickBot="1" x14ac:dyDescent="0.35">
      <c r="A44" s="84" t="s">
        <v>42</v>
      </c>
      <c r="B44" s="85"/>
      <c r="C44" s="85"/>
      <c r="D44" s="85">
        <f>B38+B39+B40+B41-C38-C39-C40-C41-D38-D39-D40-D41-E41</f>
        <v>-87928</v>
      </c>
      <c r="E44" s="86"/>
      <c r="F44" s="103"/>
    </row>
    <row r="45" spans="1:10" s="1" customFormat="1" ht="16.2" x14ac:dyDescent="0.3">
      <c r="A45" s="118" t="s">
        <v>61</v>
      </c>
      <c r="B45" s="119"/>
      <c r="C45" s="119"/>
      <c r="D45" s="70" t="s">
        <v>43</v>
      </c>
      <c r="E45" s="87">
        <v>1652.3</v>
      </c>
      <c r="F45" s="3"/>
      <c r="G45" s="2"/>
      <c r="H45" s="2"/>
    </row>
    <row r="46" spans="1:10" s="2" customFormat="1" ht="16.2" x14ac:dyDescent="0.3">
      <c r="A46" s="118" t="s">
        <v>62</v>
      </c>
      <c r="B46" s="119"/>
      <c r="C46" s="119"/>
      <c r="D46" s="70" t="s">
        <v>43</v>
      </c>
      <c r="E46" s="87">
        <v>1481.95</v>
      </c>
      <c r="F46" s="16"/>
      <c r="G46" s="10"/>
    </row>
    <row r="47" spans="1:10" s="2" customFormat="1" ht="16.2" x14ac:dyDescent="0.3">
      <c r="A47" s="118" t="s">
        <v>53</v>
      </c>
      <c r="B47" s="120"/>
      <c r="C47" s="120"/>
      <c r="D47" s="70" t="s">
        <v>43</v>
      </c>
      <c r="E47" s="87">
        <v>1023.68</v>
      </c>
      <c r="F47" s="16"/>
      <c r="G47" s="10"/>
    </row>
    <row r="48" spans="1:10" s="1" customFormat="1" ht="16.2" x14ac:dyDescent="0.3">
      <c r="A48" s="88" t="s">
        <v>63</v>
      </c>
      <c r="B48" s="89"/>
      <c r="C48" s="89"/>
      <c r="D48" s="90" t="s">
        <v>43</v>
      </c>
      <c r="E48" s="91">
        <f>E46-E47</f>
        <v>458.2700000000001</v>
      </c>
      <c r="F48" s="16"/>
      <c r="G48" s="10"/>
    </row>
    <row r="49" spans="1:8" s="1" customFormat="1" x14ac:dyDescent="0.3">
      <c r="A49" s="15" t="s">
        <v>9</v>
      </c>
      <c r="B49" s="3"/>
      <c r="C49" s="3"/>
      <c r="D49" s="3"/>
      <c r="E49" s="3"/>
      <c r="F49" s="3"/>
      <c r="G49" s="2"/>
      <c r="H49" s="2"/>
    </row>
  </sheetData>
  <mergeCells count="7">
    <mergeCell ref="A46:C46"/>
    <mergeCell ref="A47:C47"/>
    <mergeCell ref="B35:B36"/>
    <mergeCell ref="A34:E34"/>
    <mergeCell ref="A26:C26"/>
    <mergeCell ref="C35:E35"/>
    <mergeCell ref="A45:C45"/>
  </mergeCells>
  <pageMargins left="0.51181102362204722" right="0.31496062992125984" top="0.35433070866141736" bottom="0.35433070866141736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2021-02-25T07:32:55Z</cp:lastPrinted>
  <dcterms:created xsi:type="dcterms:W3CDTF">2016-04-22T06:39:22Z</dcterms:created>
  <dcterms:modified xsi:type="dcterms:W3CDTF">2021-03-16T05:41:31Z</dcterms:modified>
</cp:coreProperties>
</file>