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6" i="1" l="1"/>
  <c r="E15" i="1" l="1"/>
  <c r="D32" i="1" l="1"/>
  <c r="E19" i="1" l="1"/>
  <c r="B5" i="1" l="1"/>
  <c r="D34" i="1" s="1"/>
  <c r="D31" i="1" l="1"/>
  <c r="D47" i="1" l="1"/>
  <c r="E46" i="1"/>
  <c r="D46" i="1"/>
  <c r="C46" i="1"/>
  <c r="B46" i="1"/>
  <c r="E27" i="1" l="1"/>
  <c r="E18" i="1"/>
  <c r="E51" i="1" l="1"/>
  <c r="D15" i="1" l="1"/>
  <c r="D13" i="1" l="1"/>
  <c r="C20" i="1" l="1"/>
  <c r="C35" i="1"/>
  <c r="A35" i="1"/>
  <c r="D27" i="1" l="1"/>
  <c r="D12" i="1" l="1"/>
  <c r="E17" i="1" l="1"/>
  <c r="D16" i="1"/>
  <c r="D14" i="1"/>
  <c r="D11" i="1"/>
  <c r="D10" i="1" s="1"/>
  <c r="E9" i="1"/>
  <c r="D19" i="1" l="1"/>
  <c r="D28" i="1" l="1"/>
  <c r="E10" i="1"/>
  <c r="E28" i="1" s="1"/>
  <c r="E35" i="1" l="1"/>
  <c r="D36" i="1" s="1"/>
</calcChain>
</file>

<file path=xl/sharedStrings.xml><?xml version="1.0" encoding="utf-8"?>
<sst xmlns="http://schemas.openxmlformats.org/spreadsheetml/2006/main" count="102" uniqueCount="70">
  <si>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</si>
  <si>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</si>
  <si>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</si>
  <si>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</si>
  <si>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</si>
  <si>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</si>
  <si>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</si>
  <si>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</si>
  <si>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</si>
  <si>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</si>
  <si>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</si>
  <si>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</si>
  <si>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</si>
  <si>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д.56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</si>
  <si>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</si>
  <si>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</si>
  <si>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</si>
  <si>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руб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</si>
  <si>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</si>
  <si>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</si>
  <si>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</si>
  <si>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</si>
  <si>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</si>
  <si>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</si>
  <si>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</si>
  <si>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</si>
  <si>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</si>
  <si>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</si>
  <si>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</si>
  <si>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</si>
  <si>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</si>
  <si>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Получено средств от сдачи металлолома</t>
  </si>
  <si>
    <t>*электроизмерительные работы</t>
  </si>
  <si>
    <t>май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</si>
  <si>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</si>
  <si>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</si>
  <si>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</si>
  <si>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</si>
  <si>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</si>
  <si>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</si>
  <si>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</si>
  <si>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</si>
  <si>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</si>
  <si>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</si>
  <si>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</si>
  <si>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</si>
  <si>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</si>
  <si>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</si>
  <si>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</si>
  <si>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</si>
  <si>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</si>
  <si>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февраль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</si>
  <si>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</si>
  <si>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</si>
  <si>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</si>
  <si>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Начислено за данный период по статье "коммун.ресурсы, используемые в целях содержания общедом.имущества",руб</t>
  </si>
  <si>
    <t>косметический ремонт 1,2 этажа</t>
  </si>
  <si>
    <t>работы на общедомовой системе канализации кв.85</t>
  </si>
  <si>
    <t xml:space="preserve">ремонт мягкой кровли </t>
  </si>
  <si>
    <t>*дератизация,дезинсекция мест общего пользования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</si>
  <si>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</si>
  <si>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</si>
  <si>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</si>
  <si>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ноябрь</t>
  </si>
  <si>
    <t>замена напольного покрытия в секциях 4 секции 2,3 эт</t>
  </si>
  <si>
    <t>замена мусороклапана 1 шт</t>
  </si>
  <si>
    <t>ремонт и восстановление балконных козырьков кв.101</t>
  </si>
  <si>
    <t>дезинфекция заключительная (коронавирус)  по предписанию Роспотребнадзора</t>
  </si>
  <si>
    <t>декабрь</t>
  </si>
  <si>
    <t>Израсходовано на капремонт со спецсчета в 2019 г (капит.ремонт нижней разводки системы отопления, замена узла учета тепл.энергии)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</si>
</sst>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5" fillId="0" borderId="8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8" fillId="2" borderId="4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2" fontId="4" fillId="2" borderId="5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0" fillId="0" borderId="0" xfId="0" applyFont="1" applyFill="1"/>
    <xf numFmtId="1" fontId="4" fillId="0" borderId="0" xfId="0" applyNumberFormat="1" applyFont="1" applyFill="1" applyBorder="1" applyAlignment="1">
      <alignment vertical="top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14" xfId="0" applyFont="1" applyFill="1" applyBorder="1" applyAlignment="1">
      <alignment horizontal="center" vertical="top" wrapText="1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1" fontId="7" fillId="0" borderId="8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0" fillId="0" borderId="0" xfId="0" applyFont="1" applyFill="1" applyBorder="1"/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 wrapText="1"/>
    </xf>
    <xf numFmtId="165" fontId="4" fillId="2" borderId="6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8" xfId="1" applyNumberFormat="1" applyFont="1" applyFill="1" applyBorder="1" applyAlignment="1">
      <alignment vertical="top" wrapText="1"/>
    </xf>
    <xf numFmtId="165" fontId="7" fillId="0" borderId="9" xfId="1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0" fontId="9" fillId="2" borderId="10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4" fillId="2" borderId="10" xfId="0" applyFont="1" applyFill="1" applyBorder="1" applyAlignment="1">
      <alignment vertical="top" wrapText="1"/>
    </xf>
    <xf numFmtId="1" fontId="4" fillId="2" borderId="11" xfId="0" applyNumberFormat="1" applyFont="1" applyFill="1" applyBorder="1" applyAlignment="1">
      <alignment vertical="top" wrapText="1"/>
    </xf>
    <xf numFmtId="1" fontId="5" fillId="2" borderId="11" xfId="0" applyNumberFormat="1" applyFont="1" applyFill="1" applyBorder="1" applyAlignment="1">
      <alignment horizontal="center" vertical="top" wrapText="1"/>
    </xf>
    <xf numFmtId="165" fontId="4" fillId="2" borderId="12" xfId="1" applyNumberFormat="1" applyFont="1" applyFill="1" applyBorder="1" applyAlignment="1">
      <alignment vertical="top" wrapText="1"/>
    </xf>
    <xf numFmtId="0" fontId="7" fillId="0" borderId="21" xfId="0" applyFont="1" applyFill="1" applyBorder="1" applyAlignment="1">
      <alignment vertical="top" wrapText="1"/>
    </xf>
    <xf numFmtId="165" fontId="7" fillId="0" borderId="16" xfId="1" applyNumberFormat="1" applyFont="1" applyFill="1" applyBorder="1" applyAlignment="1">
      <alignment vertical="top"/>
    </xf>
    <xf numFmtId="165" fontId="7" fillId="0" borderId="17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0" fontId="6" fillId="0" borderId="0" xfId="0" applyFont="1" applyFill="1"/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5" fillId="0" borderId="18" xfId="0" applyNumberFormat="1" applyFont="1" applyFill="1" applyBorder="1" applyAlignment="1">
      <alignment vertical="top" wrapText="1"/>
    </xf>
    <xf numFmtId="165" fontId="5" fillId="0" borderId="19" xfId="1" applyNumberFormat="1" applyFont="1" applyFill="1" applyBorder="1" applyAlignment="1">
      <alignment vertical="top"/>
    </xf>
    <xf numFmtId="165" fontId="5" fillId="0" borderId="20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1" fontId="5" fillId="0" borderId="8" xfId="0" applyNumberFormat="1" applyFont="1" applyFill="1" applyBorder="1" applyAlignment="1">
      <alignment vertical="top" wrapText="1"/>
    </xf>
    <xf numFmtId="165" fontId="7" fillId="0" borderId="15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165" fontId="7" fillId="0" borderId="14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2" fontId="5" fillId="0" borderId="23" xfId="0" applyNumberFormat="1" applyFont="1" applyFill="1" applyBorder="1" applyAlignment="1">
      <alignment vertical="top" wrapText="1"/>
    </xf>
    <xf numFmtId="165" fontId="4" fillId="0" borderId="24" xfId="1" applyNumberFormat="1" applyFont="1" applyFill="1" applyBorder="1" applyAlignment="1">
      <alignment vertical="top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2" fontId="4" fillId="2" borderId="11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/>
    <xf numFmtId="0" fontId="0" fillId="0" borderId="0" xfId="0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31" zoomScale="75" zoomScaleNormal="75" workbookViewId="0">
      <selection activeCell="A17" sqref="A17"/>
    </sheetView>
  </sheetViews>
  <sheetFormatPr defaultRowHeight="15.6" x14ac:dyDescent="0.3"/>
  <cols>
    <col min="1" max="1" width="80" style="9" customWidth="1"/>
    <col min="2" max="2" width="14" style="9" customWidth="1"/>
    <col min="3" max="3" width="13.5546875" style="9" customWidth="1"/>
    <col min="4" max="4" width="14" style="9" customWidth="1"/>
    <col min="5" max="5" width="14.109375" style="9" customWidth="1"/>
    <col min="6" max="6" width="10.6640625" style="5" bestFit="1" customWidth="1"/>
    <col min="7" max="7" width="9.109375" style="3"/>
  </cols>
  <sheetData>
    <row r="1" spans="1:7" s="3" customFormat="1" ht="31.2" x14ac:dyDescent="0.3">
      <c r="A1" s="35" t="s">
        <v>9</v>
      </c>
      <c r="B1" s="9"/>
      <c r="C1" s="9">
        <v>2020</v>
      </c>
      <c r="D1" s="36" t="s">
        <v>18</v>
      </c>
      <c r="E1" s="36">
        <v>12</v>
      </c>
      <c r="F1" s="5"/>
    </row>
    <row r="2" spans="1:7" s="3" customFormat="1" x14ac:dyDescent="0.3">
      <c r="A2" s="37" t="s">
        <v>13</v>
      </c>
      <c r="B2" s="9"/>
      <c r="C2" s="9"/>
      <c r="D2" s="9"/>
      <c r="E2" s="9"/>
      <c r="F2" s="5"/>
    </row>
    <row r="3" spans="1:7" s="3" customFormat="1" x14ac:dyDescent="0.3">
      <c r="A3" s="9" t="s">
        <v>21</v>
      </c>
      <c r="B3" s="9">
        <v>3699.9</v>
      </c>
      <c r="C3" s="9"/>
      <c r="D3" s="9"/>
      <c r="E3" s="9"/>
      <c r="F3" s="5"/>
    </row>
    <row r="4" spans="1:7" s="3" customFormat="1" x14ac:dyDescent="0.3">
      <c r="A4" s="9" t="s">
        <v>50</v>
      </c>
      <c r="B4" s="9">
        <v>18.100000000000001</v>
      </c>
      <c r="C4" s="9"/>
      <c r="D4" s="9"/>
      <c r="E4" s="9"/>
      <c r="F4" s="5"/>
    </row>
    <row r="5" spans="1:7" s="3" customFormat="1" x14ac:dyDescent="0.3">
      <c r="A5" s="9" t="s">
        <v>19</v>
      </c>
      <c r="B5" s="103">
        <f>B3*B4*E1</f>
        <v>803618.28</v>
      </c>
      <c r="C5" s="38"/>
      <c r="D5" s="38"/>
      <c r="E5" s="9"/>
      <c r="F5" s="38"/>
      <c r="G5" s="9"/>
    </row>
    <row r="6" spans="1:7" s="3" customFormat="1" ht="31.2" x14ac:dyDescent="0.3">
      <c r="A6" s="9" t="s">
        <v>55</v>
      </c>
      <c r="B6" s="103">
        <v>48315.14</v>
      </c>
      <c r="C6" s="38"/>
      <c r="D6" s="38"/>
      <c r="E6" s="9"/>
      <c r="F6" s="38"/>
      <c r="G6" s="9"/>
    </row>
    <row r="7" spans="1:7" s="3" customFormat="1" ht="16.2" thickBot="1" x14ac:dyDescent="0.35">
      <c r="A7" s="9" t="s">
        <v>0</v>
      </c>
      <c r="B7" s="9">
        <v>100</v>
      </c>
      <c r="C7" s="9"/>
      <c r="D7" s="9"/>
      <c r="E7" s="9"/>
      <c r="F7" s="38"/>
    </row>
    <row r="8" spans="1:7" s="17" customFormat="1" ht="62.4" x14ac:dyDescent="0.3">
      <c r="A8" s="6" t="s">
        <v>1</v>
      </c>
      <c r="B8" s="8" t="s">
        <v>10</v>
      </c>
      <c r="C8" s="8" t="s">
        <v>15</v>
      </c>
      <c r="D8" s="8" t="s">
        <v>20</v>
      </c>
      <c r="E8" s="7" t="s">
        <v>16</v>
      </c>
      <c r="F8" s="10"/>
    </row>
    <row r="9" spans="1:7" s="3" customFormat="1" x14ac:dyDescent="0.3">
      <c r="A9" s="11" t="s">
        <v>2</v>
      </c>
      <c r="B9" s="88" t="s">
        <v>11</v>
      </c>
      <c r="C9" s="88" t="s">
        <v>17</v>
      </c>
      <c r="D9" s="12">
        <v>1.06</v>
      </c>
      <c r="E9" s="59">
        <f>D9*B3*E1</f>
        <v>47062.728000000003</v>
      </c>
      <c r="F9" s="5"/>
    </row>
    <row r="10" spans="1:7" s="3" customFormat="1" ht="46.8" x14ac:dyDescent="0.3">
      <c r="A10" s="11" t="s">
        <v>3</v>
      </c>
      <c r="B10" s="88" t="s">
        <v>11</v>
      </c>
      <c r="C10" s="88" t="s">
        <v>17</v>
      </c>
      <c r="D10" s="12">
        <f>5.75+D11+D12+D13+D14+D15</f>
        <v>7.0887960935881154</v>
      </c>
      <c r="E10" s="59">
        <f>D10*E1*B3</f>
        <v>314734.04000000004</v>
      </c>
      <c r="F10" s="5"/>
    </row>
    <row r="11" spans="1:7" s="3" customFormat="1" x14ac:dyDescent="0.3">
      <c r="A11" s="14" t="s">
        <v>4</v>
      </c>
      <c r="B11" s="88"/>
      <c r="C11" s="88" t="s">
        <v>17</v>
      </c>
      <c r="D11" s="12">
        <f>E11/E1/B3</f>
        <v>3.8514554447417498E-2</v>
      </c>
      <c r="E11" s="59">
        <v>1710</v>
      </c>
      <c r="F11" s="5"/>
    </row>
    <row r="12" spans="1:7" s="3" customFormat="1" x14ac:dyDescent="0.3">
      <c r="A12" s="14" t="s">
        <v>5</v>
      </c>
      <c r="B12" s="88"/>
      <c r="C12" s="88" t="s">
        <v>17</v>
      </c>
      <c r="D12" s="12">
        <f>E12/E1/B3</f>
        <v>0.14498139589358269</v>
      </c>
      <c r="E12" s="59">
        <v>6437</v>
      </c>
      <c r="F12" s="5"/>
    </row>
    <row r="13" spans="1:7" s="3" customFormat="1" x14ac:dyDescent="0.3">
      <c r="A13" s="14" t="s">
        <v>32</v>
      </c>
      <c r="B13" s="21"/>
      <c r="C13" s="88" t="s">
        <v>24</v>
      </c>
      <c r="D13" s="12">
        <f>E13/B3/E1</f>
        <v>0</v>
      </c>
      <c r="E13" s="59"/>
      <c r="F13" s="5"/>
      <c r="G13" s="4"/>
    </row>
    <row r="14" spans="1:7" s="3" customFormat="1" x14ac:dyDescent="0.3">
      <c r="A14" s="14" t="s">
        <v>6</v>
      </c>
      <c r="B14" s="88"/>
      <c r="C14" s="88" t="s">
        <v>17</v>
      </c>
      <c r="D14" s="12">
        <f>E14/B3/E1</f>
        <v>1.094353901456796</v>
      </c>
      <c r="E14" s="59">
        <v>48588</v>
      </c>
      <c r="F14" s="5"/>
    </row>
    <row r="15" spans="1:7" s="3" customFormat="1" x14ac:dyDescent="0.3">
      <c r="A15" s="14" t="s">
        <v>59</v>
      </c>
      <c r="B15" s="88"/>
      <c r="C15" s="88" t="s">
        <v>17</v>
      </c>
      <c r="D15" s="12">
        <f>E15/E1/B3</f>
        <v>6.0946241790318663E-2</v>
      </c>
      <c r="E15" s="59">
        <f>0.05*E1*B3+486</f>
        <v>2705.9400000000005</v>
      </c>
      <c r="F15" s="5"/>
    </row>
    <row r="16" spans="1:7" s="3" customFormat="1" ht="46.8" x14ac:dyDescent="0.3">
      <c r="A16" s="11" t="s">
        <v>52</v>
      </c>
      <c r="B16" s="88" t="s">
        <v>11</v>
      </c>
      <c r="C16" s="88" t="s">
        <v>17</v>
      </c>
      <c r="D16" s="12">
        <f>E16/E1/B3</f>
        <v>6.8786994243087651</v>
      </c>
      <c r="E16" s="59">
        <f>7050*3.61*E1</f>
        <v>305406</v>
      </c>
      <c r="F16" s="9"/>
    </row>
    <row r="17" spans="1:10" s="3" customFormat="1" ht="31.2" x14ac:dyDescent="0.3">
      <c r="A17" s="23" t="s">
        <v>46</v>
      </c>
      <c r="B17" s="25" t="s">
        <v>11</v>
      </c>
      <c r="C17" s="25" t="s">
        <v>17</v>
      </c>
      <c r="D17" s="15">
        <v>0.51</v>
      </c>
      <c r="E17" s="60">
        <f>D17*E1*B3</f>
        <v>22643.388000000003</v>
      </c>
      <c r="F17" s="5"/>
    </row>
    <row r="18" spans="1:10" s="3" customFormat="1" ht="17.399999999999999" thickBot="1" x14ac:dyDescent="0.35">
      <c r="A18" s="23" t="s">
        <v>47</v>
      </c>
      <c r="B18" s="25" t="s">
        <v>11</v>
      </c>
      <c r="C18" s="25" t="s">
        <v>17</v>
      </c>
      <c r="D18" s="15">
        <v>0.2</v>
      </c>
      <c r="E18" s="60">
        <f>D18*E1*B3</f>
        <v>8879.760000000002</v>
      </c>
      <c r="F18" s="9"/>
      <c r="G18" s="89"/>
      <c r="H18" s="73"/>
      <c r="I18" s="73"/>
      <c r="J18" s="73"/>
    </row>
    <row r="19" spans="1:10" s="3" customFormat="1" x14ac:dyDescent="0.3">
      <c r="A19" s="31" t="s">
        <v>48</v>
      </c>
      <c r="B19" s="32"/>
      <c r="C19" s="32"/>
      <c r="D19" s="33">
        <f>E19/E1/B3</f>
        <v>3.3169362685477983</v>
      </c>
      <c r="E19" s="61">
        <f>E20+E21+E22+E23+E24+E25+E26</f>
        <v>147267.99</v>
      </c>
      <c r="F19" s="5"/>
    </row>
    <row r="20" spans="1:10" s="45" customFormat="1" ht="16.05" customHeight="1" x14ac:dyDescent="0.3">
      <c r="A20" s="11" t="s">
        <v>56</v>
      </c>
      <c r="B20" s="21" t="s">
        <v>51</v>
      </c>
      <c r="C20" s="88" t="str">
        <f>C21</f>
        <v>руб</v>
      </c>
      <c r="D20" s="13"/>
      <c r="E20" s="59">
        <v>29221.919999999998</v>
      </c>
      <c r="F20" s="5"/>
    </row>
    <row r="21" spans="1:10" s="45" customFormat="1" ht="16.05" customHeight="1" x14ac:dyDescent="0.3">
      <c r="A21" s="11" t="s">
        <v>57</v>
      </c>
      <c r="B21" s="21" t="s">
        <v>51</v>
      </c>
      <c r="C21" s="88" t="s">
        <v>17</v>
      </c>
      <c r="D21" s="13"/>
      <c r="E21" s="59">
        <v>2445.25</v>
      </c>
      <c r="F21" s="5"/>
    </row>
    <row r="22" spans="1:10" s="45" customFormat="1" ht="16.05" customHeight="1" x14ac:dyDescent="0.3">
      <c r="A22" s="11" t="s">
        <v>65</v>
      </c>
      <c r="B22" s="21" t="s">
        <v>51</v>
      </c>
      <c r="C22" s="88" t="s">
        <v>17</v>
      </c>
      <c r="D22" s="13"/>
      <c r="E22" s="59">
        <v>3395.54</v>
      </c>
      <c r="F22" s="5"/>
    </row>
    <row r="23" spans="1:10" s="45" customFormat="1" ht="16.05" customHeight="1" x14ac:dyDescent="0.3">
      <c r="A23" s="11" t="s">
        <v>58</v>
      </c>
      <c r="B23" s="21" t="s">
        <v>33</v>
      </c>
      <c r="C23" s="93" t="s">
        <v>17</v>
      </c>
      <c r="D23" s="13"/>
      <c r="E23" s="59">
        <v>10489.28</v>
      </c>
      <c r="F23" s="5"/>
    </row>
    <row r="24" spans="1:10" s="45" customFormat="1" ht="16.05" customHeight="1" x14ac:dyDescent="0.3">
      <c r="A24" s="11" t="s">
        <v>64</v>
      </c>
      <c r="B24" s="21" t="s">
        <v>63</v>
      </c>
      <c r="C24" s="88" t="s">
        <v>17</v>
      </c>
      <c r="D24" s="13"/>
      <c r="E24" s="59">
        <v>97536</v>
      </c>
      <c r="F24" s="5"/>
    </row>
    <row r="25" spans="1:10" s="45" customFormat="1" ht="16.05" customHeight="1" x14ac:dyDescent="0.3">
      <c r="A25" s="23" t="s">
        <v>66</v>
      </c>
      <c r="B25" s="24" t="s">
        <v>63</v>
      </c>
      <c r="C25" s="25" t="s">
        <v>17</v>
      </c>
      <c r="D25" s="95"/>
      <c r="E25" s="60">
        <v>1480</v>
      </c>
      <c r="F25" s="5"/>
    </row>
    <row r="26" spans="1:10" s="3" customFormat="1" ht="16.05" customHeight="1" thickBot="1" x14ac:dyDescent="0.35">
      <c r="A26" s="101" t="s">
        <v>67</v>
      </c>
      <c r="B26" s="21" t="s">
        <v>68</v>
      </c>
      <c r="C26" s="100" t="s">
        <v>17</v>
      </c>
      <c r="D26" s="13"/>
      <c r="E26" s="59">
        <v>2700</v>
      </c>
      <c r="F26" s="9"/>
      <c r="G26" s="73"/>
      <c r="H26" s="73"/>
      <c r="I26" s="73"/>
    </row>
    <row r="27" spans="1:10" s="20" customFormat="1" ht="16.2" thickBot="1" x14ac:dyDescent="0.35">
      <c r="A27" s="104" t="s">
        <v>49</v>
      </c>
      <c r="B27" s="105"/>
      <c r="C27" s="105" t="s">
        <v>17</v>
      </c>
      <c r="D27" s="106">
        <f>E27/E1/B3</f>
        <v>0.66058091660134965</v>
      </c>
      <c r="E27" s="107">
        <f>D46+D47</f>
        <v>29329</v>
      </c>
      <c r="F27" s="28"/>
      <c r="G27" s="30"/>
      <c r="H27" s="19"/>
      <c r="I27" s="19"/>
      <c r="J27" s="19"/>
    </row>
    <row r="28" spans="1:10" s="3" customFormat="1" ht="18" thickBot="1" x14ac:dyDescent="0.35">
      <c r="A28" s="74" t="s">
        <v>7</v>
      </c>
      <c r="B28" s="75"/>
      <c r="C28" s="76" t="s">
        <v>17</v>
      </c>
      <c r="D28" s="110">
        <f>D9+D10+D16+D17+D19+D27+D18</f>
        <v>19.715012703046028</v>
      </c>
      <c r="E28" s="77">
        <f>E9+E10+E16+E17+E19+E27+E18</f>
        <v>875322.90600000008</v>
      </c>
      <c r="F28" s="99"/>
      <c r="G28" s="2"/>
    </row>
    <row r="29" spans="1:10" s="20" customFormat="1" ht="16.2" thickBot="1" x14ac:dyDescent="0.35">
      <c r="A29" s="119" t="s">
        <v>25</v>
      </c>
      <c r="B29" s="120"/>
      <c r="C29" s="120"/>
      <c r="D29" s="108" t="s">
        <v>27</v>
      </c>
      <c r="E29" s="109" t="s">
        <v>28</v>
      </c>
      <c r="F29" s="29"/>
      <c r="G29" s="28"/>
      <c r="H29" s="46"/>
      <c r="I29" s="19"/>
      <c r="J29" s="19"/>
    </row>
    <row r="30" spans="1:10" s="50" customFormat="1" ht="16.05" customHeight="1" x14ac:dyDescent="0.3">
      <c r="A30" s="39" t="s">
        <v>54</v>
      </c>
      <c r="B30" s="26"/>
      <c r="C30" s="49" t="s">
        <v>24</v>
      </c>
      <c r="D30" s="102">
        <v>99994</v>
      </c>
      <c r="E30" s="96"/>
      <c r="F30" s="40"/>
    </row>
    <row r="31" spans="1:10" s="50" customFormat="1" ht="16.05" customHeight="1" x14ac:dyDescent="0.3">
      <c r="A31" s="14" t="s">
        <v>12</v>
      </c>
      <c r="B31" s="22"/>
      <c r="C31" s="51" t="s">
        <v>24</v>
      </c>
      <c r="D31" s="97">
        <f>15679/12*E1</f>
        <v>15679</v>
      </c>
      <c r="E31" s="62"/>
      <c r="F31" s="40"/>
    </row>
    <row r="32" spans="1:10" s="50" customFormat="1" ht="16.05" customHeight="1" x14ac:dyDescent="0.3">
      <c r="A32" s="14" t="s">
        <v>34</v>
      </c>
      <c r="B32" s="22"/>
      <c r="C32" s="51" t="s">
        <v>24</v>
      </c>
      <c r="D32" s="97">
        <f>2530.56+2729.33+78.92</f>
        <v>5338.8099999999995</v>
      </c>
      <c r="E32" s="62"/>
      <c r="F32" s="40"/>
    </row>
    <row r="33" spans="1:10" s="50" customFormat="1" ht="16.05" customHeight="1" x14ac:dyDescent="0.3">
      <c r="A33" s="14" t="s">
        <v>31</v>
      </c>
      <c r="B33" s="22"/>
      <c r="C33" s="51" t="s">
        <v>24</v>
      </c>
      <c r="D33" s="97"/>
      <c r="E33" s="62"/>
      <c r="F33" s="40"/>
    </row>
    <row r="34" spans="1:10" s="52" customFormat="1" ht="16.05" customHeight="1" x14ac:dyDescent="0.3">
      <c r="A34" s="14" t="s">
        <v>29</v>
      </c>
      <c r="B34" s="22"/>
      <c r="C34" s="51" t="s">
        <v>24</v>
      </c>
      <c r="D34" s="97">
        <f>B5+B6</f>
        <v>851933.42</v>
      </c>
      <c r="E34" s="62"/>
      <c r="F34" s="41"/>
    </row>
    <row r="35" spans="1:10" s="52" customFormat="1" ht="16.05" customHeight="1" thickBot="1" x14ac:dyDescent="0.35">
      <c r="A35" s="47" t="str">
        <f>A28</f>
        <v>итого расходы</v>
      </c>
      <c r="B35" s="48"/>
      <c r="C35" s="53" t="str">
        <f>C28</f>
        <v>руб</v>
      </c>
      <c r="D35" s="63"/>
      <c r="E35" s="64">
        <f>E28</f>
        <v>875322.90600000008</v>
      </c>
      <c r="F35" s="41"/>
    </row>
    <row r="36" spans="1:10" s="56" customFormat="1" ht="16.8" thickBot="1" x14ac:dyDescent="0.35">
      <c r="A36" s="67" t="s">
        <v>14</v>
      </c>
      <c r="B36" s="68"/>
      <c r="C36" s="69" t="s">
        <v>24</v>
      </c>
      <c r="D36" s="70">
        <f>D30+D31+D32+D33+D34-E35</f>
        <v>97622.323999999906</v>
      </c>
      <c r="E36" s="71"/>
      <c r="F36" s="42"/>
      <c r="G36" s="54"/>
      <c r="H36" s="55"/>
      <c r="I36" s="55"/>
      <c r="J36" s="55"/>
    </row>
    <row r="37" spans="1:10" s="3" customFormat="1" x14ac:dyDescent="0.3">
      <c r="A37" s="116" t="s">
        <v>53</v>
      </c>
      <c r="B37" s="117"/>
      <c r="C37" s="117"/>
      <c r="D37" s="117"/>
      <c r="E37" s="118"/>
      <c r="F37" s="43"/>
      <c r="G37" s="5"/>
      <c r="H37" s="5"/>
      <c r="I37" s="4"/>
      <c r="J37" s="4"/>
    </row>
    <row r="38" spans="1:10" s="45" customFormat="1" x14ac:dyDescent="0.3">
      <c r="A38" s="34" t="s">
        <v>22</v>
      </c>
      <c r="B38" s="114" t="s">
        <v>35</v>
      </c>
      <c r="C38" s="114" t="s">
        <v>26</v>
      </c>
      <c r="D38" s="121"/>
      <c r="E38" s="122"/>
      <c r="F38" s="5"/>
      <c r="G38" s="5"/>
      <c r="H38" s="5"/>
      <c r="I38" s="4"/>
      <c r="J38" s="4"/>
    </row>
    <row r="39" spans="1:10" s="45" customFormat="1" ht="62.4" x14ac:dyDescent="0.3">
      <c r="A39" s="11"/>
      <c r="B39" s="115"/>
      <c r="C39" s="98" t="s">
        <v>36</v>
      </c>
      <c r="D39" s="98" t="s">
        <v>37</v>
      </c>
      <c r="E39" s="72" t="s">
        <v>30</v>
      </c>
      <c r="F39" s="5"/>
      <c r="G39" s="5"/>
      <c r="H39" s="5"/>
      <c r="I39" s="4"/>
      <c r="J39" s="4"/>
    </row>
    <row r="40" spans="1:10" s="3" customFormat="1" x14ac:dyDescent="0.3">
      <c r="A40" s="18" t="s">
        <v>43</v>
      </c>
      <c r="B40" s="57">
        <v>715542</v>
      </c>
      <c r="C40" s="57">
        <v>715495</v>
      </c>
      <c r="D40" s="57"/>
      <c r="E40" s="58"/>
      <c r="F40" s="44"/>
      <c r="G40" s="5"/>
      <c r="H40" s="5"/>
      <c r="I40" s="4"/>
      <c r="J40" s="4"/>
    </row>
    <row r="41" spans="1:10" s="3" customFormat="1" x14ac:dyDescent="0.3">
      <c r="A41" s="18" t="s">
        <v>44</v>
      </c>
      <c r="B41" s="57">
        <v>390965</v>
      </c>
      <c r="C41" s="57">
        <v>395016</v>
      </c>
      <c r="D41" s="57">
        <v>8851</v>
      </c>
      <c r="E41" s="58"/>
      <c r="F41" s="44"/>
      <c r="G41" s="5"/>
      <c r="H41" s="5"/>
      <c r="I41" s="4"/>
      <c r="J41" s="4"/>
    </row>
    <row r="42" spans="1:10" s="3" customFormat="1" x14ac:dyDescent="0.3">
      <c r="A42" s="18" t="s">
        <v>38</v>
      </c>
      <c r="B42" s="57">
        <v>101509</v>
      </c>
      <c r="C42" s="57">
        <v>101228</v>
      </c>
      <c r="D42" s="57">
        <v>2270</v>
      </c>
      <c r="E42" s="58"/>
      <c r="F42" s="44"/>
      <c r="G42" s="5"/>
      <c r="H42" s="5"/>
      <c r="I42" s="4"/>
      <c r="J42" s="4"/>
    </row>
    <row r="43" spans="1:10" s="3" customFormat="1" x14ac:dyDescent="0.3">
      <c r="A43" s="18" t="s">
        <v>39</v>
      </c>
      <c r="B43" s="57">
        <v>170682</v>
      </c>
      <c r="C43" s="57">
        <v>170878</v>
      </c>
      <c r="D43" s="57">
        <v>3833</v>
      </c>
      <c r="E43" s="58"/>
      <c r="F43" s="44"/>
      <c r="G43" s="5"/>
      <c r="H43" s="5"/>
      <c r="I43" s="4"/>
      <c r="J43" s="4"/>
    </row>
    <row r="44" spans="1:10" s="3" customFormat="1" x14ac:dyDescent="0.3">
      <c r="A44" s="18" t="s">
        <v>40</v>
      </c>
      <c r="B44" s="57">
        <v>355371</v>
      </c>
      <c r="C44" s="57">
        <v>322076</v>
      </c>
      <c r="D44" s="57">
        <v>33360</v>
      </c>
      <c r="E44" s="58"/>
      <c r="F44" s="44"/>
      <c r="G44" s="5"/>
      <c r="H44" s="5"/>
      <c r="I44" s="4"/>
      <c r="J44" s="4"/>
    </row>
    <row r="45" spans="1:10" s="3" customFormat="1" ht="16.2" thickBot="1" x14ac:dyDescent="0.35">
      <c r="A45" s="90" t="s">
        <v>45</v>
      </c>
      <c r="B45" s="91">
        <v>150180</v>
      </c>
      <c r="C45" s="91">
        <v>150206</v>
      </c>
      <c r="D45" s="91"/>
      <c r="E45" s="92"/>
      <c r="F45" s="44"/>
      <c r="G45" s="5"/>
      <c r="H45" s="5"/>
      <c r="I45" s="4"/>
      <c r="J45" s="4"/>
    </row>
    <row r="46" spans="1:10" s="3" customFormat="1" ht="16.2" thickBot="1" x14ac:dyDescent="0.35">
      <c r="A46" s="27" t="s">
        <v>23</v>
      </c>
      <c r="B46" s="65">
        <f>SUM(B40:B45)</f>
        <v>1884249</v>
      </c>
      <c r="C46" s="65">
        <f>SUM(C40:C45)</f>
        <v>1854899</v>
      </c>
      <c r="D46" s="65">
        <f>SUM(D40:D45)</f>
        <v>48314</v>
      </c>
      <c r="E46" s="66">
        <f>SUM(E40:E44)</f>
        <v>0</v>
      </c>
      <c r="F46" s="81"/>
    </row>
    <row r="47" spans="1:10" s="50" customFormat="1" ht="16.2" thickBot="1" x14ac:dyDescent="0.35">
      <c r="A47" s="78" t="s">
        <v>41</v>
      </c>
      <c r="B47" s="79"/>
      <c r="C47" s="79"/>
      <c r="D47" s="79">
        <f>B41+B42+B43+B44-C41-C42-C43-C44-D41-D42-D43-D44-E44</f>
        <v>-18985</v>
      </c>
      <c r="E47" s="80"/>
      <c r="F47" s="94"/>
    </row>
    <row r="48" spans="1:10" s="1" customFormat="1" ht="16.2" x14ac:dyDescent="0.3">
      <c r="A48" s="111" t="s">
        <v>60</v>
      </c>
      <c r="B48" s="112"/>
      <c r="C48" s="112"/>
      <c r="D48" s="81" t="s">
        <v>42</v>
      </c>
      <c r="E48" s="82">
        <v>1643.5</v>
      </c>
      <c r="F48" s="9"/>
      <c r="G48" s="3"/>
      <c r="H48" s="3"/>
    </row>
    <row r="49" spans="1:8" s="3" customFormat="1" ht="16.2" x14ac:dyDescent="0.3">
      <c r="A49" s="111" t="s">
        <v>61</v>
      </c>
      <c r="B49" s="112"/>
      <c r="C49" s="112"/>
      <c r="D49" s="81" t="s">
        <v>42</v>
      </c>
      <c r="E49" s="82">
        <v>1510.44</v>
      </c>
      <c r="F49" s="5"/>
      <c r="G49" s="83"/>
    </row>
    <row r="50" spans="1:8" s="3" customFormat="1" ht="30" customHeight="1" x14ac:dyDescent="0.3">
      <c r="A50" s="111" t="s">
        <v>69</v>
      </c>
      <c r="B50" s="113"/>
      <c r="C50" s="113"/>
      <c r="D50" s="81" t="s">
        <v>42</v>
      </c>
      <c r="E50" s="82">
        <v>827.68</v>
      </c>
      <c r="F50" s="5"/>
      <c r="G50" s="83"/>
    </row>
    <row r="51" spans="1:8" s="1" customFormat="1" ht="16.2" x14ac:dyDescent="0.3">
      <c r="A51" s="84" t="s">
        <v>62</v>
      </c>
      <c r="B51" s="85"/>
      <c r="C51" s="85"/>
      <c r="D51" s="86" t="s">
        <v>42</v>
      </c>
      <c r="E51" s="87">
        <f>E49-E50</f>
        <v>682.7600000000001</v>
      </c>
      <c r="F51" s="5"/>
      <c r="G51" s="83"/>
    </row>
    <row r="52" spans="1:8" s="1" customFormat="1" x14ac:dyDescent="0.3">
      <c r="A52" s="16" t="s">
        <v>8</v>
      </c>
      <c r="B52" s="9"/>
      <c r="C52" s="9"/>
      <c r="D52" s="9"/>
      <c r="E52" s="9"/>
      <c r="F52" s="9"/>
      <c r="G52" s="3"/>
      <c r="H52" s="3"/>
    </row>
  </sheetData>
  <mergeCells count="7">
    <mergeCell ref="A49:C49"/>
    <mergeCell ref="A50:C50"/>
    <mergeCell ref="B38:B39"/>
    <mergeCell ref="A37:E37"/>
    <mergeCell ref="A29:C29"/>
    <mergeCell ref="C38:E38"/>
    <mergeCell ref="A48:C48"/>
  </mergeCells>
  <pageMargins left="0.51181102362204722" right="0.31496062992125984" top="0.35433070866141736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2021-02-25T07:39:34Z</cp:lastPrinted>
  <dcterms:created xsi:type="dcterms:W3CDTF">2016-04-22T06:39:22Z</dcterms:created>
  <dcterms:modified xsi:type="dcterms:W3CDTF">2021-03-12T11:10:05Z</dcterms:modified>
</cp:coreProperties>
</file>