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экономист\2020\"/>
    </mc:Choice>
  </mc:AlternateContent>
  <bookViews>
    <workbookView xWindow="360" yWindow="48" windowWidth="17400" windowHeight="10116"/>
  </bookViews>
  <sheets>
    <sheet name="Лист1" sheetId="1" r:id="rId1"/>
    <sheet name="Лист3" sheetId="3" r:id="rId2"/>
  </sheets>
  <calcPr calcId="152511" refMode="R1C1"/>
</workbook>
</file>

<file path=xl/calcChain.xml><?xml version="1.0" encoding="utf-8"?>
<calcChain xmlns="http://schemas.openxmlformats.org/spreadsheetml/2006/main">
  <c r="E15" i="1" l="1"/>
  <c r="E18" i="1" l="1"/>
  <c r="D32" i="1" l="1"/>
  <c r="D30" i="1" l="1"/>
  <c r="D46" i="1" l="1"/>
  <c r="E45" i="1"/>
  <c r="D45" i="1"/>
  <c r="C45" i="1"/>
  <c r="B45" i="1"/>
  <c r="E26" i="1" l="1"/>
  <c r="E50" i="1" l="1"/>
  <c r="C31" i="1" l="1"/>
  <c r="C34" i="1" l="1"/>
  <c r="A34" i="1"/>
  <c r="B3" i="1" l="1"/>
  <c r="E14" i="1" s="1"/>
  <c r="B5" i="1" l="1"/>
  <c r="D26" i="1"/>
  <c r="D33" i="1"/>
  <c r="D14" i="1"/>
  <c r="D12" i="1"/>
  <c r="E17" i="1"/>
  <c r="D11" i="1"/>
  <c r="D18" i="1"/>
  <c r="D10" i="1"/>
  <c r="D13" i="1"/>
  <c r="E16" i="1"/>
  <c r="E8" i="1"/>
  <c r="D15" i="1"/>
  <c r="D9" i="1" l="1"/>
  <c r="E9" i="1"/>
  <c r="E27" i="1" s="1"/>
  <c r="D27" i="1" l="1"/>
  <c r="E34" i="1"/>
  <c r="D35" i="1" s="1"/>
</calcChain>
</file>

<file path=xl/sharedStrings.xml><?xml version="1.0" encoding="utf-8"?>
<sst xmlns="http://schemas.openxmlformats.org/spreadsheetml/2006/main" count="101" uniqueCount="71">
  <si>
    <t>Тариф на 1 кв.м., руб</t>
  </si>
  <si>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</si>
  <si>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</si>
  <si>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</si>
  <si>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</si>
  <si>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</si>
  <si>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</si>
  <si>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>*работы по надлежащему содержанию и ремонту лифтов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</si>
  <si>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</si>
  <si>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</si>
  <si>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</si>
  <si>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Период</t>
  </si>
  <si>
    <t>ежедневно</t>
  </si>
  <si>
    <t>Поступило прочих доходов от размещения оборудования</t>
  </si>
  <si>
    <t>Чебоксары, ул. М. Павлова, д.62</t>
  </si>
  <si>
    <t>Остаток средств на конец периода (+ есть средства, -задолженность)</t>
  </si>
  <si>
    <t>единица измерения работы и услуги</t>
  </si>
  <si>
    <t>Цена выполненной работы и услуги в руб.</t>
  </si>
  <si>
    <t>Кол-во месяцев</t>
  </si>
  <si>
    <t>Начислено за данный период по статье "содержание помещения",руб</t>
  </si>
  <si>
    <t>Стоимость выполн.работы /услуги на 1 кв.м.</t>
  </si>
  <si>
    <t>руб</t>
  </si>
  <si>
    <t>ноябрь</t>
  </si>
  <si>
    <t>Площадь дома, м2</t>
  </si>
  <si>
    <t>Ресурсоснабжающая организация (РСО)</t>
  </si>
  <si>
    <t>ИТОГО</t>
  </si>
  <si>
    <t>руб.</t>
  </si>
  <si>
    <t>Финансовый счет дома</t>
  </si>
  <si>
    <t>Всего начислено УК Атал</t>
  </si>
  <si>
    <t>Приход,руб</t>
  </si>
  <si>
    <t>Расход,руб</t>
  </si>
  <si>
    <t>*электроизмерительные работы</t>
  </si>
  <si>
    <t>Начислено собственникам</t>
  </si>
  <si>
    <t>прочим потребит. и на производ. нужды</t>
  </si>
  <si>
    <t>декабрь</t>
  </si>
  <si>
    <t>Получено средств от применения повыш.коэфф-та к квартирам без ИПУ</t>
  </si>
  <si>
    <t>Предоставлено услуг РСО</t>
  </si>
  <si>
    <t>по индивид.потреблению</t>
  </si>
  <si>
    <t>содержание общего имущества дома</t>
  </si>
  <si>
    <t>АО "Водоканал" (холодное водоснабжение), руб</t>
  </si>
  <si>
    <t>АО "Водоканал" (отведение сточных вод), руб</t>
  </si>
  <si>
    <t>АО "Чувашская энергосбытовая компания" (электроэнергия), руб</t>
  </si>
  <si>
    <t>Экономия расходов на коммун.услуги на содерж.общего имущества дома, руб</t>
  </si>
  <si>
    <t>тыс.руб.</t>
  </si>
  <si>
    <t>МУП "Теплосеть"(отопление),руб</t>
  </si>
  <si>
    <t>МУП"Теплосеть" (горячее водоснабж.),руб</t>
  </si>
  <si>
    <t>ООО МВК "Экоцентр" (обращение с ТКО), руб</t>
  </si>
  <si>
    <t xml:space="preserve">4.Обеспечение устранения аварий в соответствии с установленными предельными сроками на внутридомовых инженерных системах в доме. </t>
  </si>
  <si>
    <t>5. Обслуживание спецсчета</t>
  </si>
  <si>
    <t>6.Работы по ремонту общедомового имущества всего, в т.ч.</t>
  </si>
  <si>
    <t>7. Расходы на коммун.услуги в целях содержания общего имущества дома</t>
  </si>
  <si>
    <t>Получено средств от сдачи металлолома</t>
  </si>
  <si>
    <t xml:space="preserve">3.Работы по содержанию помещений, входящих в состав общего имущества в многоквартирном доме, земельного участка, придомовой территории, работы по обеспечению требований пожарной безопасности. </t>
  </si>
  <si>
    <t>июль</t>
  </si>
  <si>
    <t>Израсходовано на капремонт со спецсчета в 2019 г (капит.ремонт мягкой кровли)</t>
  </si>
  <si>
    <t>Отчет по предоставлению коммунальных услуг по жилым помещениям за 2020 г</t>
  </si>
  <si>
    <t>Остаток средств на 01/01/2020 г (+ есть средства, -задолженность)</t>
  </si>
  <si>
    <t>*дератизация,дезинсекция мест общего пользования</t>
  </si>
  <si>
    <t>работы на общедомовой системе ХВС кв.73</t>
  </si>
  <si>
    <t>май,июль</t>
  </si>
  <si>
    <t>август</t>
  </si>
  <si>
    <t>ремонт входной площадки п.2</t>
  </si>
  <si>
    <t>октябрь</t>
  </si>
  <si>
    <t>Начислено взносов на капит.ремонт по состоянию на 01.01.2021г</t>
  </si>
  <si>
    <t>Поступило взносов на капит.ремонт по состоянию на 01.01.2021г</t>
  </si>
  <si>
    <t>Остаток средств на спецсчете на 01.01.2021 г</t>
  </si>
  <si>
    <t>установка поручня при входе в п.2</t>
  </si>
  <si>
    <t>работы на общедомовой системе ГВС кв.29</t>
  </si>
  <si>
    <t>ремонт межпанельных швов кв.133</t>
  </si>
  <si>
    <t>восстановление освещения в мусорокамерах</t>
  </si>
  <si>
    <t>дезинфекция заключительная (коронавирус) по предписанию Роспотребнадзора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</si>
</sst>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1">
    <xf numFmtId="0" fontId="0" fillId="0" borderId="0" xfId="0"/>
    <xf numFmtId="0" fontId="0" fillId="0" borderId="0" xfId="0"/>
    <xf numFmtId="0" fontId="5" fillId="0" borderId="0" xfId="0" applyFont="1"/>
    <xf numFmtId="0" fontId="4" fillId="0" borderId="0" xfId="0" applyFont="1" applyFill="1"/>
    <xf numFmtId="0" fontId="4" fillId="0" borderId="0" xfId="0" applyFont="1" applyFill="1" applyAlignment="1">
      <alignment vertical="top"/>
    </xf>
    <xf numFmtId="0" fontId="3" fillId="0" borderId="4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center" vertical="top" wrapText="1"/>
    </xf>
    <xf numFmtId="0" fontId="6" fillId="0" borderId="0" xfId="0" applyFont="1" applyFill="1" applyAlignment="1">
      <alignment horizontal="center" vertical="top"/>
    </xf>
    <xf numFmtId="0" fontId="4" fillId="0" borderId="2" xfId="0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vertical="top" wrapText="1"/>
    </xf>
    <xf numFmtId="0" fontId="5" fillId="0" borderId="0" xfId="0" applyFont="1" applyFill="1"/>
    <xf numFmtId="0" fontId="7" fillId="0" borderId="2" xfId="0" applyFont="1" applyFill="1" applyBorder="1" applyAlignment="1">
      <alignment vertical="top" wrapText="1"/>
    </xf>
    <xf numFmtId="0" fontId="6" fillId="0" borderId="0" xfId="0" applyFont="1" applyFill="1"/>
    <xf numFmtId="1" fontId="4" fillId="0" borderId="1" xfId="0" applyNumberFormat="1" applyFont="1" applyFill="1" applyBorder="1" applyAlignment="1">
      <alignment vertical="top" wrapText="1"/>
    </xf>
    <xf numFmtId="2" fontId="4" fillId="0" borderId="8" xfId="0" applyNumberFormat="1" applyFont="1" applyFill="1" applyBorder="1" applyAlignment="1">
      <alignment vertical="top" wrapText="1"/>
    </xf>
    <xf numFmtId="1" fontId="3" fillId="0" borderId="0" xfId="0" applyNumberFormat="1" applyFont="1" applyFill="1"/>
    <xf numFmtId="0" fontId="4" fillId="0" borderId="0" xfId="0" applyFont="1" applyFill="1" applyBorder="1" applyAlignment="1">
      <alignment vertical="top" wrapText="1"/>
    </xf>
    <xf numFmtId="0" fontId="0" fillId="0" borderId="0" xfId="0" applyFill="1"/>
    <xf numFmtId="0" fontId="2" fillId="0" borderId="0" xfId="0" applyFont="1" applyFill="1" applyAlignment="1">
      <alignment horizontal="center" vertical="top"/>
    </xf>
    <xf numFmtId="0" fontId="2" fillId="0" borderId="0" xfId="0" applyFont="1" applyFill="1"/>
    <xf numFmtId="0" fontId="4" fillId="0" borderId="2" xfId="0" applyNumberFormat="1" applyFont="1" applyFill="1" applyBorder="1" applyAlignment="1">
      <alignment vertical="top" wrapText="1"/>
    </xf>
    <xf numFmtId="0" fontId="3" fillId="0" borderId="0" xfId="0" applyFont="1" applyFill="1" applyBorder="1"/>
    <xf numFmtId="0" fontId="2" fillId="0" borderId="0" xfId="0" applyFont="1" applyFill="1" applyBorder="1"/>
    <xf numFmtId="0" fontId="4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0" fontId="4" fillId="0" borderId="8" xfId="0" applyFont="1" applyFill="1" applyBorder="1" applyAlignment="1">
      <alignment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wrapText="1"/>
    </xf>
    <xf numFmtId="2" fontId="3" fillId="0" borderId="0" xfId="0" applyNumberFormat="1" applyFont="1" applyFill="1" applyBorder="1" applyAlignment="1">
      <alignment vertical="top" wrapText="1"/>
    </xf>
    <xf numFmtId="0" fontId="4" fillId="0" borderId="2" xfId="0" applyNumberFormat="1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1" fontId="4" fillId="0" borderId="0" xfId="0" applyNumberFormat="1" applyFont="1" applyFill="1" applyAlignment="1">
      <alignment vertical="top" wrapText="1"/>
    </xf>
    <xf numFmtId="0" fontId="7" fillId="0" borderId="0" xfId="0" applyFont="1" applyFill="1" applyAlignment="1">
      <alignment vertical="top" wrapText="1"/>
    </xf>
    <xf numFmtId="1" fontId="7" fillId="0" borderId="0" xfId="0" applyNumberFormat="1" applyFont="1" applyFill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1" fontId="4" fillId="0" borderId="0" xfId="0" applyNumberFormat="1" applyFont="1" applyFill="1" applyAlignment="1">
      <alignment vertical="top"/>
    </xf>
    <xf numFmtId="0" fontId="4" fillId="0" borderId="0" xfId="0" applyFont="1" applyFill="1" applyAlignment="1">
      <alignment horizontal="right" vertical="top" wrapText="1"/>
    </xf>
    <xf numFmtId="0" fontId="0" fillId="0" borderId="0" xfId="0" applyFont="1" applyFill="1"/>
    <xf numFmtId="1" fontId="3" fillId="0" borderId="0" xfId="0" applyNumberFormat="1" applyFont="1" applyFill="1" applyBorder="1" applyAlignment="1">
      <alignment vertical="top"/>
    </xf>
    <xf numFmtId="0" fontId="7" fillId="0" borderId="1" xfId="0" applyFont="1" applyFill="1" applyBorder="1" applyAlignment="1">
      <alignment horizontal="center" vertical="top" wrapText="1"/>
    </xf>
    <xf numFmtId="0" fontId="10" fillId="0" borderId="0" xfId="0" applyFont="1" applyFill="1"/>
    <xf numFmtId="0" fontId="11" fillId="0" borderId="0" xfId="0" applyFont="1" applyFill="1"/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/>
    <xf numFmtId="0" fontId="11" fillId="0" borderId="0" xfId="0" applyFont="1" applyFill="1" applyBorder="1"/>
    <xf numFmtId="0" fontId="7" fillId="0" borderId="4" xfId="0" applyFont="1" applyFill="1" applyBorder="1" applyAlignment="1">
      <alignment vertical="top" wrapText="1"/>
    </xf>
    <xf numFmtId="0" fontId="7" fillId="0" borderId="5" xfId="0" applyFont="1" applyFill="1" applyBorder="1" applyAlignment="1">
      <alignment vertical="top" wrapText="1"/>
    </xf>
    <xf numFmtId="0" fontId="7" fillId="0" borderId="5" xfId="0" applyFont="1" applyFill="1" applyBorder="1" applyAlignment="1">
      <alignment horizontal="center" vertical="top" wrapText="1"/>
    </xf>
    <xf numFmtId="165" fontId="4" fillId="0" borderId="1" xfId="1" applyNumberFormat="1" applyFont="1" applyFill="1" applyBorder="1" applyAlignment="1">
      <alignment vertical="top"/>
    </xf>
    <xf numFmtId="165" fontId="4" fillId="0" borderId="3" xfId="1" applyNumberFormat="1" applyFont="1" applyFill="1" applyBorder="1" applyAlignment="1">
      <alignment vertical="top"/>
    </xf>
    <xf numFmtId="165" fontId="4" fillId="0" borderId="3" xfId="1" applyNumberFormat="1" applyFont="1" applyFill="1" applyBorder="1" applyAlignment="1">
      <alignment vertical="top" wrapText="1"/>
    </xf>
    <xf numFmtId="165" fontId="4" fillId="0" borderId="9" xfId="1" applyNumberFormat="1" applyFont="1" applyFill="1" applyBorder="1" applyAlignment="1">
      <alignment vertical="top" wrapText="1"/>
    </xf>
    <xf numFmtId="165" fontId="3" fillId="2" borderId="12" xfId="1" applyNumberFormat="1" applyFont="1" applyFill="1" applyBorder="1" applyAlignment="1">
      <alignment vertical="top" wrapText="1"/>
    </xf>
    <xf numFmtId="165" fontId="7" fillId="0" borderId="3" xfId="1" applyNumberFormat="1" applyFont="1" applyFill="1" applyBorder="1" applyAlignment="1">
      <alignment vertical="top" wrapText="1"/>
    </xf>
    <xf numFmtId="0" fontId="3" fillId="0" borderId="10" xfId="0" applyFont="1" applyFill="1" applyBorder="1" applyAlignment="1">
      <alignment vertical="top" wrapText="1"/>
    </xf>
    <xf numFmtId="165" fontId="3" fillId="0" borderId="11" xfId="1" applyNumberFormat="1" applyFont="1" applyFill="1" applyBorder="1" applyAlignment="1">
      <alignment vertical="top"/>
    </xf>
    <xf numFmtId="165" fontId="3" fillId="0" borderId="12" xfId="1" applyNumberFormat="1" applyFont="1" applyFill="1" applyBorder="1" applyAlignment="1">
      <alignment vertical="top"/>
    </xf>
    <xf numFmtId="0" fontId="7" fillId="0" borderId="7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top" wrapText="1"/>
    </xf>
    <xf numFmtId="0" fontId="7" fillId="0" borderId="8" xfId="0" applyFont="1" applyFill="1" applyBorder="1" applyAlignment="1">
      <alignment horizontal="center" vertical="top" wrapText="1"/>
    </xf>
    <xf numFmtId="165" fontId="7" fillId="0" borderId="8" xfId="1" applyNumberFormat="1" applyFont="1" applyFill="1" applyBorder="1" applyAlignment="1">
      <alignment vertical="top" wrapText="1"/>
    </xf>
    <xf numFmtId="165" fontId="7" fillId="0" borderId="9" xfId="1" applyNumberFormat="1" applyFont="1" applyFill="1" applyBorder="1" applyAlignment="1">
      <alignment vertical="top" wrapText="1"/>
    </xf>
    <xf numFmtId="0" fontId="9" fillId="2" borderId="10" xfId="0" applyFont="1" applyFill="1" applyBorder="1" applyAlignment="1">
      <alignment vertical="top" wrapText="1"/>
    </xf>
    <xf numFmtId="0" fontId="9" fillId="2" borderId="11" xfId="0" applyFont="1" applyFill="1" applyBorder="1" applyAlignment="1">
      <alignment vertical="top" wrapText="1"/>
    </xf>
    <xf numFmtId="0" fontId="7" fillId="2" borderId="11" xfId="0" applyFont="1" applyFill="1" applyBorder="1" applyAlignment="1">
      <alignment horizontal="center" vertical="top" wrapText="1"/>
    </xf>
    <xf numFmtId="165" fontId="9" fillId="2" borderId="11" xfId="1" applyNumberFormat="1" applyFont="1" applyFill="1" applyBorder="1" applyAlignment="1">
      <alignment vertical="top" wrapText="1"/>
    </xf>
    <xf numFmtId="165" fontId="9" fillId="2" borderId="12" xfId="1" applyNumberFormat="1" applyFont="1" applyFill="1" applyBorder="1" applyAlignment="1">
      <alignment vertical="top" wrapText="1"/>
    </xf>
    <xf numFmtId="0" fontId="4" fillId="0" borderId="3" xfId="0" applyFont="1" applyFill="1" applyBorder="1" applyAlignment="1">
      <alignment horizontal="center" vertical="top" wrapText="1"/>
    </xf>
    <xf numFmtId="165" fontId="7" fillId="0" borderId="5" xfId="1" applyNumberFormat="1" applyFont="1" applyFill="1" applyBorder="1" applyAlignment="1">
      <alignment vertical="top" wrapText="1"/>
    </xf>
    <xf numFmtId="0" fontId="12" fillId="0" borderId="0" xfId="0" applyFont="1" applyFill="1" applyAlignment="1">
      <alignment wrapText="1"/>
    </xf>
    <xf numFmtId="0" fontId="7" fillId="0" borderId="0" xfId="0" applyFont="1" applyFill="1" applyAlignment="1">
      <alignment vertical="top"/>
    </xf>
    <xf numFmtId="0" fontId="7" fillId="0" borderId="0" xfId="0" applyFont="1" applyFill="1"/>
    <xf numFmtId="0" fontId="8" fillId="2" borderId="4" xfId="0" applyFont="1" applyFill="1" applyBorder="1" applyAlignment="1">
      <alignment vertical="top" wrapText="1"/>
    </xf>
    <xf numFmtId="0" fontId="4" fillId="2" borderId="5" xfId="0" applyFont="1" applyFill="1" applyBorder="1" applyAlignment="1">
      <alignment vertical="top" wrapText="1"/>
    </xf>
    <xf numFmtId="2" fontId="3" fillId="2" borderId="5" xfId="0" applyNumberFormat="1" applyFont="1" applyFill="1" applyBorder="1" applyAlignment="1">
      <alignment vertical="top" wrapText="1"/>
    </xf>
    <xf numFmtId="165" fontId="3" fillId="2" borderId="6" xfId="1" applyNumberFormat="1" applyFont="1" applyFill="1" applyBorder="1" applyAlignment="1">
      <alignment vertical="top" wrapText="1"/>
    </xf>
    <xf numFmtId="0" fontId="3" fillId="2" borderId="10" xfId="0" applyFont="1" applyFill="1" applyBorder="1" applyAlignment="1">
      <alignment vertical="top" wrapText="1"/>
    </xf>
    <xf numFmtId="1" fontId="3" fillId="2" borderId="11" xfId="0" applyNumberFormat="1" applyFont="1" applyFill="1" applyBorder="1" applyAlignment="1">
      <alignment vertical="top" wrapText="1"/>
    </xf>
    <xf numFmtId="1" fontId="4" fillId="2" borderId="11" xfId="0" applyNumberFormat="1" applyFont="1" applyFill="1" applyBorder="1" applyAlignment="1">
      <alignment horizontal="center" vertical="top" wrapText="1"/>
    </xf>
    <xf numFmtId="0" fontId="7" fillId="0" borderId="16" xfId="0" applyFont="1" applyFill="1" applyBorder="1" applyAlignment="1">
      <alignment vertical="top" wrapText="1"/>
    </xf>
    <xf numFmtId="165" fontId="7" fillId="0" borderId="17" xfId="1" applyNumberFormat="1" applyFont="1" applyFill="1" applyBorder="1" applyAlignment="1">
      <alignment vertical="top"/>
    </xf>
    <xf numFmtId="165" fontId="7" fillId="0" borderId="18" xfId="1" applyNumberFormat="1" applyFont="1" applyFill="1" applyBorder="1" applyAlignment="1">
      <alignment vertical="top"/>
    </xf>
    <xf numFmtId="166" fontId="9" fillId="0" borderId="0" xfId="1" applyNumberFormat="1" applyFont="1" applyFill="1" applyAlignment="1">
      <alignment vertical="top" wrapText="1"/>
    </xf>
    <xf numFmtId="0" fontId="9" fillId="2" borderId="0" xfId="0" applyFont="1" applyFill="1" applyAlignment="1">
      <alignment vertical="top" wrapText="1"/>
    </xf>
    <xf numFmtId="0" fontId="11" fillId="2" borderId="0" xfId="0" applyFont="1" applyFill="1" applyAlignment="1"/>
    <xf numFmtId="0" fontId="7" fillId="2" borderId="0" xfId="0" applyFont="1" applyFill="1" applyAlignment="1">
      <alignment vertical="top" wrapText="1"/>
    </xf>
    <xf numFmtId="166" fontId="9" fillId="2" borderId="0" xfId="1" applyNumberFormat="1" applyFont="1" applyFill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wrapText="1"/>
    </xf>
    <xf numFmtId="0" fontId="4" fillId="0" borderId="13" xfId="0" applyNumberFormat="1" applyFont="1" applyFill="1" applyBorder="1" applyAlignment="1">
      <alignment vertical="top" wrapText="1"/>
    </xf>
    <xf numFmtId="165" fontId="4" fillId="0" borderId="14" xfId="1" applyNumberFormat="1" applyFont="1" applyFill="1" applyBorder="1" applyAlignment="1">
      <alignment vertical="top"/>
    </xf>
    <xf numFmtId="165" fontId="4" fillId="0" borderId="15" xfId="1" applyNumberFormat="1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0" xfId="0" applyFont="1" applyFill="1" applyBorder="1"/>
    <xf numFmtId="0" fontId="0" fillId="0" borderId="0" xfId="0" applyFill="1" applyBorder="1"/>
    <xf numFmtId="1" fontId="4" fillId="0" borderId="0" xfId="0" applyNumberFormat="1" applyFont="1" applyFill="1" applyBorder="1" applyAlignment="1">
      <alignment vertical="top" wrapText="1"/>
    </xf>
    <xf numFmtId="165" fontId="7" fillId="0" borderId="1" xfId="1" applyNumberFormat="1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left" vertical="top" wrapText="1"/>
    </xf>
    <xf numFmtId="1" fontId="3" fillId="0" borderId="0" xfId="0" applyNumberFormat="1" applyFont="1" applyFill="1" applyAlignment="1">
      <alignment vertical="top" wrapText="1"/>
    </xf>
    <xf numFmtId="165" fontId="3" fillId="0" borderId="0" xfId="1" applyNumberFormat="1" applyFont="1" applyFill="1" applyAlignment="1">
      <alignment horizontal="right" vertical="top" wrapText="1"/>
    </xf>
    <xf numFmtId="165" fontId="7" fillId="0" borderId="6" xfId="1" applyNumberFormat="1" applyFont="1" applyFill="1" applyBorder="1" applyAlignment="1">
      <alignment vertical="top" wrapText="1"/>
    </xf>
    <xf numFmtId="0" fontId="4" fillId="0" borderId="19" xfId="0" applyFont="1" applyFill="1" applyBorder="1" applyAlignment="1">
      <alignment vertical="top" wrapText="1"/>
    </xf>
    <xf numFmtId="0" fontId="4" fillId="0" borderId="20" xfId="0" applyFont="1" applyFill="1" applyBorder="1" applyAlignment="1">
      <alignment horizontal="center" vertical="top" wrapText="1"/>
    </xf>
    <xf numFmtId="2" fontId="4" fillId="0" borderId="20" xfId="0" applyNumberFormat="1" applyFont="1" applyFill="1" applyBorder="1" applyAlignment="1">
      <alignment vertical="top" wrapText="1"/>
    </xf>
    <xf numFmtId="165" fontId="4" fillId="0" borderId="21" xfId="1" applyNumberFormat="1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23" xfId="0" applyFont="1" applyFill="1" applyBorder="1" applyAlignment="1">
      <alignment horizontal="center" vertical="top" wrapText="1"/>
    </xf>
    <xf numFmtId="2" fontId="3" fillId="2" borderId="11" xfId="0" applyNumberFormat="1" applyFont="1" applyFill="1" applyBorder="1" applyAlignment="1">
      <alignment vertical="top" wrapText="1"/>
    </xf>
    <xf numFmtId="0" fontId="9" fillId="0" borderId="0" xfId="0" applyFont="1" applyFill="1" applyAlignment="1">
      <alignment vertical="top" wrapText="1"/>
    </xf>
    <xf numFmtId="0" fontId="11" fillId="0" borderId="0" xfId="0" applyFont="1" applyAlignment="1"/>
    <xf numFmtId="0" fontId="0" fillId="0" borderId="0" xfId="0" applyAlignment="1"/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3" fillId="0" borderId="4" xfId="0" applyNumberFormat="1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3" fillId="2" borderId="22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tabSelected="1" topLeftCell="A16" zoomScale="75" zoomScaleNormal="75" workbookViewId="0">
      <selection activeCell="D35" sqref="D35"/>
    </sheetView>
  </sheetViews>
  <sheetFormatPr defaultRowHeight="15.6" x14ac:dyDescent="0.3"/>
  <cols>
    <col min="1" max="1" width="80.88671875" style="8" customWidth="1"/>
    <col min="2" max="2" width="13.88671875" style="8" customWidth="1"/>
    <col min="3" max="3" width="13.44140625" style="8" customWidth="1"/>
    <col min="4" max="4" width="14.33203125" style="8" customWidth="1"/>
    <col min="5" max="5" width="14.109375" style="8" customWidth="1"/>
    <col min="6" max="6" width="11.88671875" style="8" bestFit="1" customWidth="1"/>
    <col min="7" max="7" width="9.109375" style="2"/>
  </cols>
  <sheetData>
    <row r="1" spans="1:10" s="20" customFormat="1" ht="31.2" x14ac:dyDescent="0.3">
      <c r="A1" s="36" t="s">
        <v>10</v>
      </c>
      <c r="B1" s="8"/>
      <c r="C1" s="8">
        <v>2020</v>
      </c>
      <c r="D1" s="37" t="s">
        <v>18</v>
      </c>
      <c r="E1" s="37">
        <v>12</v>
      </c>
      <c r="F1" s="8"/>
      <c r="G1" s="13"/>
    </row>
    <row r="2" spans="1:10" s="20" customFormat="1" x14ac:dyDescent="0.3">
      <c r="A2" s="38" t="s">
        <v>14</v>
      </c>
      <c r="B2" s="8"/>
      <c r="C2" s="8"/>
      <c r="D2" s="8"/>
      <c r="E2" s="45"/>
      <c r="F2" s="8"/>
      <c r="G2" s="13"/>
    </row>
    <row r="3" spans="1:10" s="20" customFormat="1" x14ac:dyDescent="0.3">
      <c r="A3" s="8" t="s">
        <v>23</v>
      </c>
      <c r="B3" s="8">
        <f>57.8+7665.3</f>
        <v>7723.1</v>
      </c>
      <c r="C3" s="8"/>
      <c r="D3" s="8"/>
      <c r="E3" s="39"/>
      <c r="F3" s="8"/>
      <c r="G3" s="13"/>
    </row>
    <row r="4" spans="1:10" s="20" customFormat="1" x14ac:dyDescent="0.3">
      <c r="A4" s="8" t="s">
        <v>0</v>
      </c>
      <c r="B4" s="8">
        <v>19.18</v>
      </c>
      <c r="C4" s="8">
        <v>19.25</v>
      </c>
      <c r="D4" s="8"/>
      <c r="E4" s="8"/>
      <c r="F4" s="8"/>
      <c r="G4" s="13"/>
    </row>
    <row r="5" spans="1:10" s="20" customFormat="1" x14ac:dyDescent="0.3">
      <c r="A5" s="8" t="s">
        <v>19</v>
      </c>
      <c r="B5" s="110">
        <f>B3*B4*6+B3*C4*(E1-6)</f>
        <v>1780792.398</v>
      </c>
      <c r="C5" s="39"/>
      <c r="D5" s="39"/>
      <c r="E5" s="8"/>
      <c r="F5" s="39"/>
      <c r="G5" s="8"/>
    </row>
    <row r="6" spans="1:10" s="20" customFormat="1" ht="16.2" thickBot="1" x14ac:dyDescent="0.35">
      <c r="A6" s="8" t="s">
        <v>1</v>
      </c>
      <c r="B6" s="8">
        <v>99.8</v>
      </c>
      <c r="C6" s="8"/>
      <c r="D6" s="8"/>
      <c r="E6" s="8"/>
      <c r="F6" s="39"/>
      <c r="G6" s="13"/>
    </row>
    <row r="7" spans="1:10" s="21" customFormat="1" ht="62.4" x14ac:dyDescent="0.3">
      <c r="A7" s="5" t="s">
        <v>2</v>
      </c>
      <c r="B7" s="7" t="s">
        <v>11</v>
      </c>
      <c r="C7" s="7" t="s">
        <v>16</v>
      </c>
      <c r="D7" s="7" t="s">
        <v>20</v>
      </c>
      <c r="E7" s="6" t="s">
        <v>17</v>
      </c>
      <c r="F7" s="9"/>
      <c r="G7" s="10"/>
    </row>
    <row r="8" spans="1:10" s="20" customFormat="1" x14ac:dyDescent="0.3">
      <c r="A8" s="11" t="s">
        <v>3</v>
      </c>
      <c r="B8" s="26" t="s">
        <v>12</v>
      </c>
      <c r="C8" s="96" t="s">
        <v>21</v>
      </c>
      <c r="D8" s="12">
        <v>1.06</v>
      </c>
      <c r="E8" s="59">
        <f>D8*B3*E1</f>
        <v>98237.832000000009</v>
      </c>
      <c r="F8" s="8"/>
      <c r="G8" s="13"/>
    </row>
    <row r="9" spans="1:10" s="20" customFormat="1" ht="46.8" x14ac:dyDescent="0.3">
      <c r="A9" s="11" t="s">
        <v>4</v>
      </c>
      <c r="B9" s="26" t="s">
        <v>12</v>
      </c>
      <c r="C9" s="96" t="s">
        <v>21</v>
      </c>
      <c r="D9" s="12">
        <f>5.75+D10+D11+D12+D13+D14</f>
        <v>8.1941433275929789</v>
      </c>
      <c r="E9" s="59">
        <f>D9*E1*B3</f>
        <v>759410.26</v>
      </c>
      <c r="F9" s="8"/>
      <c r="G9" s="13"/>
    </row>
    <row r="10" spans="1:10" s="20" customFormat="1" ht="16.05" customHeight="1" x14ac:dyDescent="0.3">
      <c r="A10" s="14" t="s">
        <v>5</v>
      </c>
      <c r="B10" s="26"/>
      <c r="C10" s="96" t="s">
        <v>21</v>
      </c>
      <c r="D10" s="12">
        <f>E10/E1/B3</f>
        <v>7.1862335072703967E-2</v>
      </c>
      <c r="E10" s="59">
        <v>6660</v>
      </c>
      <c r="F10" s="8"/>
      <c r="G10" s="13"/>
    </row>
    <row r="11" spans="1:10" s="20" customFormat="1" ht="16.05" customHeight="1" x14ac:dyDescent="0.3">
      <c r="A11" s="14" t="s">
        <v>6</v>
      </c>
      <c r="B11" s="26"/>
      <c r="C11" s="96" t="s">
        <v>21</v>
      </c>
      <c r="D11" s="12">
        <f>E11/E1/B3</f>
        <v>0.11772043177825829</v>
      </c>
      <c r="E11" s="59">
        <v>10910</v>
      </c>
      <c r="F11" s="8"/>
      <c r="G11" s="13"/>
    </row>
    <row r="12" spans="1:10" s="20" customFormat="1" ht="16.05" customHeight="1" x14ac:dyDescent="0.3">
      <c r="A12" s="14" t="s">
        <v>31</v>
      </c>
      <c r="B12" s="26"/>
      <c r="C12" s="96" t="s">
        <v>21</v>
      </c>
      <c r="D12" s="12">
        <f>E12/E1/B3</f>
        <v>9.5476557340964122E-2</v>
      </c>
      <c r="E12" s="59">
        <v>8848.5</v>
      </c>
      <c r="F12" s="8"/>
      <c r="G12" s="13"/>
    </row>
    <row r="13" spans="1:10" s="20" customFormat="1" ht="16.05" customHeight="1" x14ac:dyDescent="0.3">
      <c r="A13" s="14" t="s">
        <v>7</v>
      </c>
      <c r="B13" s="26"/>
      <c r="C13" s="96" t="s">
        <v>21</v>
      </c>
      <c r="D13" s="12">
        <f>E13/B3/E1</f>
        <v>2.0971177376960028</v>
      </c>
      <c r="E13" s="59">
        <v>194355</v>
      </c>
      <c r="F13" s="8"/>
      <c r="G13" s="13"/>
    </row>
    <row r="14" spans="1:10" s="104" customFormat="1" ht="16.05" customHeight="1" x14ac:dyDescent="0.3">
      <c r="A14" s="14" t="s">
        <v>57</v>
      </c>
      <c r="B14" s="102"/>
      <c r="C14" s="101" t="s">
        <v>21</v>
      </c>
      <c r="D14" s="12">
        <f>E14/B3/E1</f>
        <v>6.1966265705049352E-2</v>
      </c>
      <c r="E14" s="59">
        <f>0.05*E1*B3+1109</f>
        <v>5742.8600000000006</v>
      </c>
      <c r="F14" s="19"/>
      <c r="G14" s="19"/>
      <c r="H14" s="43"/>
      <c r="I14" s="103"/>
      <c r="J14" s="103"/>
    </row>
    <row r="15" spans="1:10" s="20" customFormat="1" ht="46.8" x14ac:dyDescent="0.3">
      <c r="A15" s="11" t="s">
        <v>52</v>
      </c>
      <c r="B15" s="26" t="s">
        <v>12</v>
      </c>
      <c r="C15" s="96" t="s">
        <v>21</v>
      </c>
      <c r="D15" s="12">
        <f>E15/E1/B3</f>
        <v>5.7774209838018411</v>
      </c>
      <c r="E15" s="59">
        <f>12360*3.61*E1</f>
        <v>535435.19999999995</v>
      </c>
      <c r="F15" s="8"/>
      <c r="G15" s="13"/>
    </row>
    <row r="16" spans="1:10" s="20" customFormat="1" ht="31.2" x14ac:dyDescent="0.3">
      <c r="A16" s="28" t="s">
        <v>47</v>
      </c>
      <c r="B16" s="29" t="s">
        <v>12</v>
      </c>
      <c r="C16" s="30" t="s">
        <v>21</v>
      </c>
      <c r="D16" s="17">
        <v>0.51</v>
      </c>
      <c r="E16" s="60">
        <f>D16*E1*B3</f>
        <v>47265.372000000003</v>
      </c>
      <c r="F16" s="8"/>
      <c r="G16" s="13"/>
    </row>
    <row r="17" spans="1:10" s="20" customFormat="1" ht="17.399999999999999" thickBot="1" x14ac:dyDescent="0.35">
      <c r="A17" s="28" t="s">
        <v>48</v>
      </c>
      <c r="B17" s="29" t="s">
        <v>12</v>
      </c>
      <c r="C17" s="30" t="s">
        <v>21</v>
      </c>
      <c r="D17" s="17">
        <v>0.2</v>
      </c>
      <c r="E17" s="60">
        <f>D17*E1*B3</f>
        <v>18535.440000000002</v>
      </c>
      <c r="F17" s="8"/>
      <c r="G17" s="97"/>
      <c r="H17" s="78"/>
      <c r="I17" s="78"/>
      <c r="J17" s="78"/>
    </row>
    <row r="18" spans="1:10" s="20" customFormat="1" x14ac:dyDescent="0.3">
      <c r="A18" s="81" t="s">
        <v>49</v>
      </c>
      <c r="B18" s="82"/>
      <c r="C18" s="82"/>
      <c r="D18" s="83">
        <f>E18/E1/B3</f>
        <v>1.2168068305904796</v>
      </c>
      <c r="E18" s="84">
        <f>E25+E19+E20+E21+E22+E23+E24</f>
        <v>112770.25</v>
      </c>
      <c r="F18" s="8"/>
      <c r="G18" s="13"/>
    </row>
    <row r="19" spans="1:10" s="22" customFormat="1" x14ac:dyDescent="0.3">
      <c r="A19" s="11" t="s">
        <v>58</v>
      </c>
      <c r="B19" s="26" t="s">
        <v>53</v>
      </c>
      <c r="C19" s="31" t="s">
        <v>21</v>
      </c>
      <c r="D19" s="16"/>
      <c r="E19" s="59">
        <v>658.34</v>
      </c>
      <c r="F19" s="38"/>
      <c r="G19" s="15"/>
    </row>
    <row r="20" spans="1:10" s="46" customFormat="1" x14ac:dyDescent="0.3">
      <c r="A20" s="11" t="s">
        <v>67</v>
      </c>
      <c r="B20" s="26" t="s">
        <v>60</v>
      </c>
      <c r="C20" s="31" t="s">
        <v>21</v>
      </c>
      <c r="D20" s="16"/>
      <c r="E20" s="59">
        <v>935.88</v>
      </c>
      <c r="F20" s="8"/>
      <c r="G20" s="13"/>
    </row>
    <row r="21" spans="1:10" s="46" customFormat="1" x14ac:dyDescent="0.3">
      <c r="A21" s="11" t="s">
        <v>61</v>
      </c>
      <c r="B21" s="26" t="s">
        <v>62</v>
      </c>
      <c r="C21" s="31" t="s">
        <v>21</v>
      </c>
      <c r="D21" s="16"/>
      <c r="E21" s="59">
        <v>65182.3</v>
      </c>
      <c r="F21" s="8"/>
      <c r="G21" s="13"/>
    </row>
    <row r="22" spans="1:10" s="46" customFormat="1" x14ac:dyDescent="0.3">
      <c r="A22" s="11" t="s">
        <v>66</v>
      </c>
      <c r="B22" s="26" t="s">
        <v>22</v>
      </c>
      <c r="C22" s="31" t="s">
        <v>21</v>
      </c>
      <c r="D22" s="16"/>
      <c r="E22" s="59">
        <v>1595.27</v>
      </c>
      <c r="F22" s="8"/>
      <c r="G22" s="13"/>
    </row>
    <row r="23" spans="1:10" s="46" customFormat="1" x14ac:dyDescent="0.3">
      <c r="A23" s="11" t="s">
        <v>68</v>
      </c>
      <c r="B23" s="26" t="s">
        <v>34</v>
      </c>
      <c r="C23" s="31" t="s">
        <v>21</v>
      </c>
      <c r="D23" s="16"/>
      <c r="E23" s="59">
        <v>21240</v>
      </c>
      <c r="F23" s="8"/>
      <c r="G23" s="13"/>
    </row>
    <row r="24" spans="1:10" s="46" customFormat="1" x14ac:dyDescent="0.3">
      <c r="A24" s="28" t="s">
        <v>69</v>
      </c>
      <c r="B24" s="29" t="s">
        <v>34</v>
      </c>
      <c r="C24" s="30" t="s">
        <v>21</v>
      </c>
      <c r="D24" s="17"/>
      <c r="E24" s="60">
        <v>9658.4599999999991</v>
      </c>
      <c r="F24" s="8"/>
      <c r="G24" s="13"/>
    </row>
    <row r="25" spans="1:10" s="22" customFormat="1" ht="16.2" thickBot="1" x14ac:dyDescent="0.35">
      <c r="A25" s="108" t="s">
        <v>70</v>
      </c>
      <c r="B25" s="26" t="s">
        <v>59</v>
      </c>
      <c r="C25" s="31" t="s">
        <v>21</v>
      </c>
      <c r="D25" s="16"/>
      <c r="E25" s="59">
        <v>13500</v>
      </c>
      <c r="F25" s="38"/>
      <c r="G25" s="15"/>
    </row>
    <row r="26" spans="1:10" s="25" customFormat="1" ht="16.2" thickBot="1" x14ac:dyDescent="0.35">
      <c r="A26" s="112" t="s">
        <v>50</v>
      </c>
      <c r="B26" s="113"/>
      <c r="C26" s="113" t="s">
        <v>21</v>
      </c>
      <c r="D26" s="114">
        <f>E26/E1/B3</f>
        <v>0.70807059341456147</v>
      </c>
      <c r="E26" s="115">
        <f>D45+D46</f>
        <v>65622</v>
      </c>
      <c r="F26" s="32"/>
      <c r="G26" s="33"/>
      <c r="H26" s="24"/>
      <c r="I26" s="24"/>
      <c r="J26" s="24"/>
    </row>
    <row r="27" spans="1:10" s="20" customFormat="1" ht="16.2" thickBot="1" x14ac:dyDescent="0.35">
      <c r="A27" s="85" t="s">
        <v>8</v>
      </c>
      <c r="B27" s="86"/>
      <c r="C27" s="87" t="s">
        <v>21</v>
      </c>
      <c r="D27" s="118">
        <f>D8+D9+D15+D16+D18+D26+D17</f>
        <v>17.666441735399861</v>
      </c>
      <c r="E27" s="61">
        <f>E8+E9+E15+E16+E18+E26+E17</f>
        <v>1637276.3539999998</v>
      </c>
      <c r="F27" s="109"/>
      <c r="G27" s="18"/>
    </row>
    <row r="28" spans="1:10" s="25" customFormat="1" ht="16.2" thickBot="1" x14ac:dyDescent="0.35">
      <c r="A28" s="127" t="s">
        <v>27</v>
      </c>
      <c r="B28" s="128"/>
      <c r="C28" s="128"/>
      <c r="D28" s="116" t="s">
        <v>29</v>
      </c>
      <c r="E28" s="117" t="s">
        <v>30</v>
      </c>
      <c r="F28" s="34"/>
      <c r="G28" s="32"/>
      <c r="H28" s="47"/>
      <c r="I28" s="24"/>
      <c r="J28" s="24"/>
    </row>
    <row r="29" spans="1:10" s="50" customFormat="1" ht="16.05" customHeight="1" x14ac:dyDescent="0.3">
      <c r="A29" s="54" t="s">
        <v>56</v>
      </c>
      <c r="B29" s="55"/>
      <c r="C29" s="56" t="s">
        <v>26</v>
      </c>
      <c r="D29" s="77"/>
      <c r="E29" s="111">
        <v>-13650</v>
      </c>
      <c r="F29" s="40"/>
      <c r="G29" s="49"/>
    </row>
    <row r="30" spans="1:10" s="50" customFormat="1" ht="16.05" customHeight="1" x14ac:dyDescent="0.3">
      <c r="A30" s="14" t="s">
        <v>13</v>
      </c>
      <c r="B30" s="27"/>
      <c r="C30" s="48" t="s">
        <v>26</v>
      </c>
      <c r="D30" s="106">
        <f>24929/12*E1</f>
        <v>24929</v>
      </c>
      <c r="E30" s="62"/>
      <c r="F30" s="40"/>
      <c r="G30" s="49"/>
    </row>
    <row r="31" spans="1:10" s="50" customFormat="1" ht="16.05" customHeight="1" x14ac:dyDescent="0.3">
      <c r="A31" s="14" t="s">
        <v>51</v>
      </c>
      <c r="B31" s="27"/>
      <c r="C31" s="48" t="str">
        <f>C30</f>
        <v>руб.</v>
      </c>
      <c r="D31" s="106"/>
      <c r="E31" s="62"/>
      <c r="F31" s="79"/>
      <c r="G31" s="80"/>
    </row>
    <row r="32" spans="1:10" s="50" customFormat="1" ht="16.05" customHeight="1" x14ac:dyDescent="0.3">
      <c r="A32" s="14" t="s">
        <v>35</v>
      </c>
      <c r="B32" s="27"/>
      <c r="C32" s="48" t="s">
        <v>26</v>
      </c>
      <c r="D32" s="106">
        <f>3795.72+2524.68</f>
        <v>6320.4</v>
      </c>
      <c r="E32" s="62"/>
      <c r="F32" s="41"/>
      <c r="G32" s="49"/>
    </row>
    <row r="33" spans="1:10" s="50" customFormat="1" ht="16.05" customHeight="1" x14ac:dyDescent="0.3">
      <c r="A33" s="14" t="s">
        <v>32</v>
      </c>
      <c r="B33" s="27"/>
      <c r="C33" s="48" t="s">
        <v>26</v>
      </c>
      <c r="D33" s="106">
        <f>B5</f>
        <v>1780792.398</v>
      </c>
      <c r="E33" s="62"/>
      <c r="F33" s="40"/>
      <c r="G33" s="49"/>
    </row>
    <row r="34" spans="1:10" s="50" customFormat="1" ht="16.05" customHeight="1" thickBot="1" x14ac:dyDescent="0.35">
      <c r="A34" s="66" t="str">
        <f>A27</f>
        <v>итого расходы</v>
      </c>
      <c r="B34" s="67"/>
      <c r="C34" s="68" t="str">
        <f t="shared" ref="C34:E34" si="0">C27</f>
        <v>руб</v>
      </c>
      <c r="D34" s="69"/>
      <c r="E34" s="70">
        <f t="shared" si="0"/>
        <v>1637276.3539999998</v>
      </c>
      <c r="F34" s="40"/>
      <c r="G34" s="49"/>
    </row>
    <row r="35" spans="1:10" s="53" customFormat="1" ht="16.8" thickBot="1" x14ac:dyDescent="0.35">
      <c r="A35" s="71" t="s">
        <v>15</v>
      </c>
      <c r="B35" s="72"/>
      <c r="C35" s="73" t="s">
        <v>26</v>
      </c>
      <c r="D35" s="74">
        <f>E29+D30+D31+D32+D33-E34</f>
        <v>161115.44400000013</v>
      </c>
      <c r="E35" s="75"/>
      <c r="F35" s="42"/>
      <c r="G35" s="51"/>
      <c r="H35" s="52"/>
      <c r="I35" s="52"/>
      <c r="J35" s="52"/>
    </row>
    <row r="36" spans="1:10" s="20" customFormat="1" x14ac:dyDescent="0.3">
      <c r="A36" s="124" t="s">
        <v>55</v>
      </c>
      <c r="B36" s="125"/>
      <c r="C36" s="125"/>
      <c r="D36" s="125"/>
      <c r="E36" s="126"/>
      <c r="F36" s="43"/>
      <c r="G36" s="4"/>
      <c r="H36" s="4"/>
      <c r="I36" s="3"/>
      <c r="J36" s="3"/>
    </row>
    <row r="37" spans="1:10" s="46" customFormat="1" x14ac:dyDescent="0.3">
      <c r="A37" s="35" t="s">
        <v>24</v>
      </c>
      <c r="B37" s="122" t="s">
        <v>36</v>
      </c>
      <c r="C37" s="122" t="s">
        <v>28</v>
      </c>
      <c r="D37" s="129"/>
      <c r="E37" s="130"/>
      <c r="F37" s="4"/>
      <c r="G37" s="4"/>
      <c r="H37" s="4"/>
      <c r="I37" s="3"/>
      <c r="J37" s="3"/>
    </row>
    <row r="38" spans="1:10" s="46" customFormat="1" ht="62.4" x14ac:dyDescent="0.3">
      <c r="A38" s="11"/>
      <c r="B38" s="123"/>
      <c r="C38" s="107" t="s">
        <v>37</v>
      </c>
      <c r="D38" s="107" t="s">
        <v>38</v>
      </c>
      <c r="E38" s="76" t="s">
        <v>33</v>
      </c>
      <c r="F38" s="4"/>
      <c r="G38" s="4"/>
      <c r="H38" s="4"/>
      <c r="I38" s="3"/>
      <c r="J38" s="3"/>
    </row>
    <row r="39" spans="1:10" s="20" customFormat="1" x14ac:dyDescent="0.3">
      <c r="A39" s="23" t="s">
        <v>44</v>
      </c>
      <c r="B39" s="57">
        <v>1627327</v>
      </c>
      <c r="C39" s="57">
        <v>1627344</v>
      </c>
      <c r="D39" s="57"/>
      <c r="E39" s="58"/>
      <c r="F39" s="44"/>
      <c r="G39" s="4"/>
      <c r="H39" s="4"/>
      <c r="I39" s="3"/>
      <c r="J39" s="3"/>
    </row>
    <row r="40" spans="1:10" s="20" customFormat="1" x14ac:dyDescent="0.3">
      <c r="A40" s="23" t="s">
        <v>45</v>
      </c>
      <c r="B40" s="57">
        <v>781152</v>
      </c>
      <c r="C40" s="57">
        <v>813114</v>
      </c>
      <c r="D40" s="57">
        <v>64600</v>
      </c>
      <c r="E40" s="58"/>
      <c r="F40" s="44"/>
      <c r="G40" s="4"/>
      <c r="H40" s="4"/>
      <c r="I40" s="3"/>
      <c r="J40" s="3"/>
    </row>
    <row r="41" spans="1:10" s="20" customFormat="1" x14ac:dyDescent="0.3">
      <c r="A41" s="23" t="s">
        <v>39</v>
      </c>
      <c r="B41" s="57">
        <v>191480</v>
      </c>
      <c r="C41" s="57">
        <v>186185</v>
      </c>
      <c r="D41" s="57">
        <v>7587</v>
      </c>
      <c r="E41" s="58"/>
      <c r="F41" s="44"/>
      <c r="G41" s="4"/>
      <c r="H41" s="4"/>
      <c r="I41" s="3"/>
      <c r="J41" s="3"/>
    </row>
    <row r="42" spans="1:10" s="20" customFormat="1" x14ac:dyDescent="0.3">
      <c r="A42" s="23" t="s">
        <v>40</v>
      </c>
      <c r="B42" s="57">
        <v>327903</v>
      </c>
      <c r="C42" s="57">
        <v>326064</v>
      </c>
      <c r="D42" s="57">
        <v>17565</v>
      </c>
      <c r="E42" s="58"/>
      <c r="F42" s="44"/>
      <c r="G42" s="4"/>
      <c r="H42" s="4"/>
      <c r="I42" s="3"/>
      <c r="J42" s="3"/>
    </row>
    <row r="43" spans="1:10" s="20" customFormat="1" x14ac:dyDescent="0.3">
      <c r="A43" s="23" t="s">
        <v>41</v>
      </c>
      <c r="B43" s="57">
        <v>691020</v>
      </c>
      <c r="C43" s="57">
        <v>600479</v>
      </c>
      <c r="D43" s="57">
        <v>102597</v>
      </c>
      <c r="E43" s="58">
        <v>91</v>
      </c>
      <c r="F43" s="44"/>
      <c r="G43" s="4"/>
      <c r="H43" s="4"/>
      <c r="I43" s="3"/>
      <c r="J43" s="3"/>
    </row>
    <row r="44" spans="1:10" s="20" customFormat="1" ht="16.2" thickBot="1" x14ac:dyDescent="0.35">
      <c r="A44" s="98" t="s">
        <v>46</v>
      </c>
      <c r="B44" s="99">
        <v>268632</v>
      </c>
      <c r="C44" s="99">
        <v>268605</v>
      </c>
      <c r="D44" s="99"/>
      <c r="E44" s="100"/>
      <c r="F44" s="44"/>
      <c r="G44" s="4"/>
      <c r="H44" s="4"/>
      <c r="I44" s="3"/>
      <c r="J44" s="3"/>
    </row>
    <row r="45" spans="1:10" s="20" customFormat="1" ht="16.2" thickBot="1" x14ac:dyDescent="0.35">
      <c r="A45" s="63" t="s">
        <v>25</v>
      </c>
      <c r="B45" s="64">
        <f>SUM(B39:B44)</f>
        <v>3887514</v>
      </c>
      <c r="C45" s="64">
        <f>SUM(C39:C44)</f>
        <v>3821791</v>
      </c>
      <c r="D45" s="64">
        <f>SUM(D39:D44)</f>
        <v>192349</v>
      </c>
      <c r="E45" s="65">
        <f>SUM(E39:E43)</f>
        <v>91</v>
      </c>
      <c r="F45" s="40"/>
    </row>
    <row r="46" spans="1:10" s="50" customFormat="1" ht="16.2" thickBot="1" x14ac:dyDescent="0.35">
      <c r="A46" s="88" t="s">
        <v>42</v>
      </c>
      <c r="B46" s="89"/>
      <c r="C46" s="89"/>
      <c r="D46" s="89">
        <f>B40+B41+B42+B43-C40-C41-C42-C43-D40-D41-D42-D43-E43</f>
        <v>-126727</v>
      </c>
      <c r="E46" s="90"/>
      <c r="F46" s="105"/>
    </row>
    <row r="47" spans="1:10" s="1" customFormat="1" ht="16.2" x14ac:dyDescent="0.3">
      <c r="A47" s="119" t="s">
        <v>63</v>
      </c>
      <c r="B47" s="120"/>
      <c r="C47" s="120"/>
      <c r="D47" s="40" t="s">
        <v>43</v>
      </c>
      <c r="E47" s="91">
        <v>3423.2</v>
      </c>
      <c r="F47" s="8"/>
      <c r="G47" s="20"/>
      <c r="H47" s="20"/>
    </row>
    <row r="48" spans="1:10" s="20" customFormat="1" ht="16.2" x14ac:dyDescent="0.3">
      <c r="A48" s="119" t="s">
        <v>64</v>
      </c>
      <c r="B48" s="120"/>
      <c r="C48" s="120"/>
      <c r="D48" s="40" t="s">
        <v>43</v>
      </c>
      <c r="E48" s="91">
        <v>3433.07</v>
      </c>
      <c r="F48" s="4"/>
      <c r="G48" s="13"/>
    </row>
    <row r="49" spans="1:8" s="20" customFormat="1" ht="16.2" x14ac:dyDescent="0.3">
      <c r="A49" s="119" t="s">
        <v>54</v>
      </c>
      <c r="B49" s="121"/>
      <c r="C49" s="121"/>
      <c r="D49" s="40" t="s">
        <v>43</v>
      </c>
      <c r="E49" s="91">
        <v>2174.39</v>
      </c>
      <c r="F49" s="4"/>
      <c r="G49" s="13"/>
    </row>
    <row r="50" spans="1:8" s="1" customFormat="1" ht="16.2" x14ac:dyDescent="0.3">
      <c r="A50" s="92" t="s">
        <v>65</v>
      </c>
      <c r="B50" s="93"/>
      <c r="C50" s="93"/>
      <c r="D50" s="94" t="s">
        <v>43</v>
      </c>
      <c r="E50" s="95">
        <f>E48-E49</f>
        <v>1258.6800000000003</v>
      </c>
      <c r="F50" s="4"/>
      <c r="G50" s="13"/>
    </row>
    <row r="51" spans="1:8" s="1" customFormat="1" x14ac:dyDescent="0.3">
      <c r="A51" s="19" t="s">
        <v>9</v>
      </c>
      <c r="B51" s="8"/>
      <c r="C51" s="8"/>
      <c r="D51" s="8"/>
      <c r="E51" s="8"/>
      <c r="F51" s="8"/>
      <c r="G51" s="20"/>
      <c r="H51" s="20"/>
    </row>
  </sheetData>
  <mergeCells count="7">
    <mergeCell ref="A48:C48"/>
    <mergeCell ref="A49:C49"/>
    <mergeCell ref="B37:B38"/>
    <mergeCell ref="A36:E36"/>
    <mergeCell ref="A28:C28"/>
    <mergeCell ref="C37:E37"/>
    <mergeCell ref="A47:C47"/>
  </mergeCells>
  <pageMargins left="0.51181102362204722" right="0.31496062992125984" top="0.35433070866141736" bottom="0.35433070866141736" header="0.31496062992125984" footer="0.31496062992125984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Oksana</cp:lastModifiedBy>
  <cp:lastPrinted>2021-02-25T07:38:54Z</cp:lastPrinted>
  <dcterms:created xsi:type="dcterms:W3CDTF">2016-04-22T06:39:22Z</dcterms:created>
  <dcterms:modified xsi:type="dcterms:W3CDTF">2021-03-12T11:08:52Z</dcterms:modified>
</cp:coreProperties>
</file>