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4" i="1" l="1"/>
  <c r="E13" i="1" l="1"/>
  <c r="D26" i="1" l="1"/>
  <c r="E20" i="1" l="1"/>
  <c r="B5" i="1" l="1"/>
  <c r="D25" i="1" l="1"/>
  <c r="D40" i="1" l="1"/>
  <c r="E39" i="1"/>
  <c r="D39" i="1"/>
  <c r="E21" i="1" s="1"/>
  <c r="D21" i="1" s="1"/>
  <c r="C39" i="1"/>
  <c r="B39" i="1"/>
  <c r="C22" i="1" l="1"/>
  <c r="E17" i="1" l="1"/>
  <c r="E16" i="1" l="1"/>
  <c r="E44" i="1" l="1"/>
  <c r="D27" i="1" l="1"/>
  <c r="D12" i="1" l="1"/>
  <c r="C28" i="1"/>
  <c r="A28" i="1"/>
  <c r="D14" i="1" l="1"/>
  <c r="D11" i="1"/>
  <c r="D17" i="1"/>
  <c r="E15" i="1"/>
  <c r="D10" i="1"/>
  <c r="D9" i="1" s="1"/>
  <c r="E8" i="1"/>
  <c r="D22" i="1" l="1"/>
  <c r="E9" i="1" l="1"/>
  <c r="E22" i="1" s="1"/>
  <c r="E28" i="1" s="1"/>
  <c r="D29" i="1" s="1"/>
</calcChain>
</file>

<file path=xl/sharedStrings.xml><?xml version="1.0" encoding="utf-8"?>
<sst xmlns="http://schemas.openxmlformats.org/spreadsheetml/2006/main" count="85" uniqueCount="62">
  <si>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</si>
  <si>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</si>
  <si>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</si>
  <si>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</si>
  <si>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</si>
  <si>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</si>
  <si>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</si>
  <si>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</si>
  <si>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</si>
  <si>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</si>
  <si>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</si>
  <si>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</si>
  <si>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д.6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</si>
  <si>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</si>
  <si>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</si>
  <si>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</si>
  <si>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</si>
  <si>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</si>
  <si>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</si>
  <si>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</si>
  <si>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</si>
  <si>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</si>
  <si>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</si>
  <si>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</si>
  <si>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</si>
  <si>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</si>
  <si>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</si>
  <si>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</si>
  <si>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</si>
  <si>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</si>
  <si>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</si>
  <si>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</si>
  <si>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</si>
  <si>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</si>
  <si>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</si>
  <si>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</si>
  <si>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</si>
  <si>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</si>
  <si>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</si>
  <si>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</si>
  <si>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</si>
  <si>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</si>
  <si>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</si>
  <si>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</si>
  <si>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</si>
  <si>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</si>
  <si>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</si>
  <si>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</si>
  <si>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</si>
  <si>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</si>
  <si>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</si>
  <si>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</si>
  <si>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ремонт мягкой кровли кв.39</t>
  </si>
  <si>
    <t>сентябрь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</si>
  <si>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</si>
  <si>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</si>
  <si>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</si>
  <si>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</si>
  <si>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ноябрь</t>
  </si>
  <si>
    <t>замена задвижки в теплоузле</t>
  </si>
  <si>
    <t>июль,ноя,дек</t>
  </si>
  <si>
    <t>дезинфекция заключительная (коронавирус) по предписанию Роспотребнадзора п.3,2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</si>
</sst>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2" fontId="6" fillId="0" borderId="8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1" fontId="8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7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1" fontId="8" fillId="0" borderId="8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 wrapText="1"/>
    </xf>
    <xf numFmtId="166" fontId="6" fillId="0" borderId="9" xfId="1" applyNumberFormat="1" applyFont="1" applyFill="1" applyBorder="1" applyAlignment="1">
      <alignment vertical="top" wrapText="1"/>
    </xf>
    <xf numFmtId="166" fontId="5" fillId="2" borderId="6" xfId="1" applyNumberFormat="1" applyFont="1" applyFill="1" applyBorder="1" applyAlignment="1">
      <alignment vertical="top" wrapText="1"/>
    </xf>
    <xf numFmtId="166" fontId="8" fillId="0" borderId="3" xfId="1" applyNumberFormat="1" applyFont="1" applyFill="1" applyBorder="1" applyAlignment="1">
      <alignment vertical="top" wrapText="1"/>
    </xf>
    <xf numFmtId="166" fontId="8" fillId="0" borderId="8" xfId="1" applyNumberFormat="1" applyFont="1" applyFill="1" applyBorder="1" applyAlignment="1">
      <alignment vertical="top" wrapText="1"/>
    </xf>
    <xf numFmtId="166" fontId="8" fillId="0" borderId="9" xfId="1" applyNumberFormat="1" applyFont="1" applyFill="1" applyBorder="1" applyAlignment="1">
      <alignment vertical="top" wrapText="1"/>
    </xf>
    <xf numFmtId="166" fontId="10" fillId="2" borderId="8" xfId="1" applyNumberFormat="1" applyFont="1" applyFill="1" applyBorder="1" applyAlignment="1">
      <alignment vertical="top" wrapText="1"/>
    </xf>
    <xf numFmtId="166" fontId="10" fillId="2" borderId="9" xfId="1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8" fillId="0" borderId="0" xfId="0" applyFont="1" applyFill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66" fontId="6" fillId="0" borderId="3" xfId="1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8" fillId="0" borderId="19" xfId="0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/>
    </xf>
    <xf numFmtId="165" fontId="8" fillId="0" borderId="21" xfId="1" applyNumberFormat="1" applyFont="1" applyFill="1" applyBorder="1" applyAlignment="1">
      <alignment vertical="top"/>
    </xf>
    <xf numFmtId="167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7" fontId="10" fillId="2" borderId="0" xfId="1" applyNumberFormat="1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165" fontId="6" fillId="0" borderId="9" xfId="1" applyNumberFormat="1" applyFont="1" applyFill="1" applyBorder="1" applyAlignment="1">
      <alignment horizontal="right" vertical="top" wrapText="1"/>
    </xf>
    <xf numFmtId="0" fontId="6" fillId="0" borderId="22" xfId="0" applyNumberFormat="1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166" fontId="6" fillId="0" borderId="12" xfId="1" applyNumberFormat="1" applyFont="1" applyFill="1" applyBorder="1" applyAlignment="1">
      <alignment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6" fillId="0" borderId="1" xfId="0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1" fontId="5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0" zoomScale="75" zoomScaleNormal="75" workbookViewId="0">
      <selection activeCell="A14" sqref="A14"/>
    </sheetView>
  </sheetViews>
  <sheetFormatPr defaultRowHeight="16.8" x14ac:dyDescent="0.3"/>
  <cols>
    <col min="1" max="1" width="80.5546875" style="12" customWidth="1"/>
    <col min="2" max="3" width="13.6640625" style="12" customWidth="1"/>
    <col min="4" max="4" width="14.109375" style="12" customWidth="1"/>
    <col min="5" max="5" width="14.33203125" style="12" customWidth="1"/>
    <col min="6" max="6" width="11.109375" style="8" bestFit="1" customWidth="1"/>
    <col min="7" max="9" width="9.109375" style="5"/>
  </cols>
  <sheetData>
    <row r="1" spans="1:10" s="20" customFormat="1" ht="31.2" x14ac:dyDescent="0.3">
      <c r="A1" s="41" t="s">
        <v>8</v>
      </c>
      <c r="B1" s="12"/>
      <c r="C1" s="42">
        <v>2020</v>
      </c>
      <c r="D1" s="42" t="s">
        <v>16</v>
      </c>
      <c r="E1" s="42">
        <v>12</v>
      </c>
      <c r="F1" s="8"/>
      <c r="G1" s="2"/>
      <c r="H1" s="2"/>
      <c r="I1" s="2"/>
    </row>
    <row r="2" spans="1:10" s="20" customFormat="1" x14ac:dyDescent="0.3">
      <c r="A2" s="43" t="s">
        <v>12</v>
      </c>
      <c r="B2" s="12"/>
      <c r="C2" s="12"/>
      <c r="D2" s="12"/>
      <c r="E2" s="12"/>
      <c r="F2" s="8"/>
      <c r="G2" s="2"/>
      <c r="H2" s="2"/>
      <c r="I2" s="2"/>
    </row>
    <row r="3" spans="1:10" s="20" customFormat="1" x14ac:dyDescent="0.3">
      <c r="A3" s="12" t="s">
        <v>20</v>
      </c>
      <c r="B3" s="12">
        <v>2808.7</v>
      </c>
      <c r="C3" s="12"/>
      <c r="D3" s="12"/>
      <c r="E3" s="12"/>
      <c r="F3" s="8"/>
      <c r="G3" s="2"/>
      <c r="H3" s="2"/>
      <c r="I3" s="2"/>
    </row>
    <row r="4" spans="1:10" s="20" customFormat="1" x14ac:dyDescent="0.3">
      <c r="A4" s="12" t="s">
        <v>47</v>
      </c>
      <c r="B4" s="12">
        <v>16.3</v>
      </c>
      <c r="C4" s="12">
        <v>16.36</v>
      </c>
      <c r="D4" s="12"/>
      <c r="E4" s="12"/>
      <c r="F4" s="8"/>
      <c r="G4" s="2"/>
      <c r="H4" s="2"/>
      <c r="I4" s="2"/>
    </row>
    <row r="5" spans="1:10" s="20" customFormat="1" x14ac:dyDescent="0.3">
      <c r="A5" s="12" t="s">
        <v>17</v>
      </c>
      <c r="B5" s="115">
        <f>B3*B4*6+B3*C4*(E1-6)</f>
        <v>550392.85199999996</v>
      </c>
      <c r="C5" s="44"/>
      <c r="D5" s="44"/>
      <c r="E5" s="12"/>
      <c r="F5" s="44"/>
      <c r="G5" s="12"/>
      <c r="H5" s="2"/>
      <c r="I5" s="2"/>
    </row>
    <row r="6" spans="1:10" s="20" customFormat="1" ht="17.399999999999999" thickBot="1" x14ac:dyDescent="0.35">
      <c r="A6" s="12" t="s">
        <v>0</v>
      </c>
      <c r="B6" s="12">
        <v>98.35</v>
      </c>
      <c r="C6" s="12"/>
      <c r="D6" s="12"/>
      <c r="E6" s="12"/>
      <c r="F6" s="44"/>
      <c r="H6" s="2"/>
      <c r="I6" s="2"/>
    </row>
    <row r="7" spans="1:10" s="21" customFormat="1" ht="62.4" x14ac:dyDescent="0.3">
      <c r="A7" s="9" t="s">
        <v>1</v>
      </c>
      <c r="B7" s="11" t="s">
        <v>9</v>
      </c>
      <c r="C7" s="11" t="s">
        <v>14</v>
      </c>
      <c r="D7" s="11" t="s">
        <v>18</v>
      </c>
      <c r="E7" s="10" t="s">
        <v>15</v>
      </c>
      <c r="F7" s="13"/>
      <c r="G7" s="3"/>
      <c r="H7" s="3"/>
      <c r="I7" s="3"/>
    </row>
    <row r="8" spans="1:10" s="20" customFormat="1" x14ac:dyDescent="0.3">
      <c r="A8" s="14" t="s">
        <v>2</v>
      </c>
      <c r="B8" s="32" t="s">
        <v>10</v>
      </c>
      <c r="C8" s="113" t="s">
        <v>19</v>
      </c>
      <c r="D8" s="15">
        <v>1.06</v>
      </c>
      <c r="E8" s="69">
        <f>D8*B3*E1</f>
        <v>35726.663999999997</v>
      </c>
      <c r="F8" s="8"/>
      <c r="G8" s="2"/>
      <c r="H8" s="2"/>
      <c r="I8" s="2"/>
    </row>
    <row r="9" spans="1:10" s="20" customFormat="1" ht="46.8" x14ac:dyDescent="0.3">
      <c r="A9" s="14" t="s">
        <v>3</v>
      </c>
      <c r="B9" s="32" t="s">
        <v>10</v>
      </c>
      <c r="C9" s="113" t="s">
        <v>19</v>
      </c>
      <c r="D9" s="15">
        <f>5.25+D10+D11+D12+D13</f>
        <v>5.4087098420384283</v>
      </c>
      <c r="E9" s="69">
        <f>D9*E1*B3</f>
        <v>182297.32</v>
      </c>
      <c r="F9" s="8"/>
      <c r="G9" s="2"/>
      <c r="H9" s="2"/>
      <c r="I9" s="2"/>
    </row>
    <row r="10" spans="1:10" s="20" customFormat="1" ht="16.05" customHeight="1" x14ac:dyDescent="0.3">
      <c r="A10" s="16" t="s">
        <v>4</v>
      </c>
      <c r="B10" s="32"/>
      <c r="C10" s="113" t="s">
        <v>19</v>
      </c>
      <c r="D10" s="15">
        <f>E10/E1/B3</f>
        <v>0</v>
      </c>
      <c r="E10" s="69"/>
      <c r="F10" s="8"/>
      <c r="G10" s="2"/>
      <c r="H10" s="2"/>
      <c r="I10" s="2"/>
    </row>
    <row r="11" spans="1:10" s="20" customFormat="1" ht="16.05" customHeight="1" x14ac:dyDescent="0.3">
      <c r="A11" s="16" t="s">
        <v>5</v>
      </c>
      <c r="B11" s="32"/>
      <c r="C11" s="113" t="s">
        <v>19</v>
      </c>
      <c r="D11" s="15">
        <f>E11/E1/B3</f>
        <v>0</v>
      </c>
      <c r="E11" s="69"/>
      <c r="F11" s="8"/>
      <c r="G11" s="2"/>
      <c r="H11" s="2"/>
      <c r="I11" s="2"/>
    </row>
    <row r="12" spans="1:10" s="20" customFormat="1" ht="16.05" customHeight="1" x14ac:dyDescent="0.3">
      <c r="A12" s="16" t="s">
        <v>28</v>
      </c>
      <c r="B12" s="32"/>
      <c r="C12" s="113" t="s">
        <v>19</v>
      </c>
      <c r="D12" s="15">
        <f>E12/E1/B3</f>
        <v>0.10870984203842822</v>
      </c>
      <c r="E12" s="69">
        <v>3664</v>
      </c>
      <c r="F12" s="8"/>
      <c r="G12" s="2"/>
      <c r="H12" s="2"/>
      <c r="I12" s="2"/>
    </row>
    <row r="13" spans="1:10" s="106" customFormat="1" ht="16.05" customHeight="1" x14ac:dyDescent="0.3">
      <c r="A13" s="16" t="s">
        <v>51</v>
      </c>
      <c r="B13" s="66"/>
      <c r="C13" s="113" t="s">
        <v>19</v>
      </c>
      <c r="D13" s="15">
        <v>0.05</v>
      </c>
      <c r="E13" s="108">
        <f>D13*E1*B3</f>
        <v>1685.22</v>
      </c>
      <c r="F13" s="25"/>
      <c r="G13" s="25"/>
      <c r="H13" s="89"/>
      <c r="I13" s="105"/>
      <c r="J13" s="105"/>
    </row>
    <row r="14" spans="1:10" s="20" customFormat="1" ht="46.8" x14ac:dyDescent="0.3">
      <c r="A14" s="14" t="s">
        <v>48</v>
      </c>
      <c r="B14" s="32" t="s">
        <v>10</v>
      </c>
      <c r="C14" s="113" t="s">
        <v>19</v>
      </c>
      <c r="D14" s="15">
        <f>E14/E1/B3</f>
        <v>7.4340442197457905</v>
      </c>
      <c r="E14" s="69">
        <f>6000*3.48*E1</f>
        <v>250560</v>
      </c>
      <c r="F14" s="8"/>
      <c r="G14" s="2"/>
      <c r="H14" s="2"/>
      <c r="I14" s="2"/>
    </row>
    <row r="15" spans="1:10" s="20" customFormat="1" ht="31.2" x14ac:dyDescent="0.3">
      <c r="A15" s="26" t="s">
        <v>43</v>
      </c>
      <c r="B15" s="33" t="s">
        <v>10</v>
      </c>
      <c r="C15" s="27" t="s">
        <v>19</v>
      </c>
      <c r="D15" s="19">
        <v>0.51</v>
      </c>
      <c r="E15" s="70">
        <f>D15*E1*B3</f>
        <v>17189.243999999999</v>
      </c>
      <c r="F15" s="8"/>
      <c r="G15" s="2"/>
      <c r="H15" s="2"/>
      <c r="I15" s="2"/>
    </row>
    <row r="16" spans="1:10" s="20" customFormat="1" ht="17.399999999999999" thickBot="1" x14ac:dyDescent="0.35">
      <c r="A16" s="26" t="s">
        <v>44</v>
      </c>
      <c r="B16" s="33" t="s">
        <v>10</v>
      </c>
      <c r="C16" s="27" t="s">
        <v>19</v>
      </c>
      <c r="D16" s="19">
        <v>0.2</v>
      </c>
      <c r="E16" s="100">
        <f>D16*E1*B3</f>
        <v>6740.88</v>
      </c>
      <c r="F16" s="12"/>
      <c r="G16" s="99"/>
      <c r="H16" s="82"/>
      <c r="I16" s="82"/>
      <c r="J16" s="82"/>
    </row>
    <row r="17" spans="1:10" s="20" customFormat="1" x14ac:dyDescent="0.3">
      <c r="A17" s="37" t="s">
        <v>45</v>
      </c>
      <c r="B17" s="38"/>
      <c r="C17" s="38"/>
      <c r="D17" s="39">
        <f>E17/E1/B3</f>
        <v>0.48261413940019698</v>
      </c>
      <c r="E17" s="71">
        <f>E20+E18+E19</f>
        <v>16266.22</v>
      </c>
      <c r="F17" s="8"/>
      <c r="G17" s="2"/>
      <c r="H17" s="2"/>
      <c r="I17" s="2"/>
    </row>
    <row r="18" spans="1:10" s="51" customFormat="1" ht="16.05" customHeight="1" x14ac:dyDescent="0.3">
      <c r="A18" s="14" t="s">
        <v>52</v>
      </c>
      <c r="B18" s="32" t="s">
        <v>53</v>
      </c>
      <c r="C18" s="50" t="s">
        <v>19</v>
      </c>
      <c r="D18" s="18"/>
      <c r="E18" s="69">
        <v>6541.12</v>
      </c>
      <c r="F18" s="8"/>
      <c r="G18" s="2"/>
      <c r="H18" s="2"/>
      <c r="I18" s="2"/>
    </row>
    <row r="19" spans="1:10" s="51" customFormat="1" ht="16.05" customHeight="1" x14ac:dyDescent="0.3">
      <c r="A19" s="14" t="s">
        <v>59</v>
      </c>
      <c r="B19" s="32" t="s">
        <v>58</v>
      </c>
      <c r="C19" s="50" t="s">
        <v>19</v>
      </c>
      <c r="D19" s="18"/>
      <c r="E19" s="69">
        <v>5225.1000000000004</v>
      </c>
      <c r="F19" s="8"/>
      <c r="G19" s="2"/>
      <c r="H19" s="2"/>
      <c r="I19" s="2"/>
    </row>
    <row r="20" spans="1:10" s="22" customFormat="1" ht="16.05" customHeight="1" thickBot="1" x14ac:dyDescent="0.35">
      <c r="A20" s="110" t="s">
        <v>61</v>
      </c>
      <c r="B20" s="32" t="s">
        <v>60</v>
      </c>
      <c r="C20" s="50" t="s">
        <v>19</v>
      </c>
      <c r="D20" s="18"/>
      <c r="E20" s="83">
        <f>1500+1500+1500</f>
        <v>4500</v>
      </c>
      <c r="F20" s="13"/>
      <c r="G20" s="6"/>
      <c r="H20" s="6"/>
      <c r="I20" s="6"/>
    </row>
    <row r="21" spans="1:10" s="31" customFormat="1" ht="16.05" customHeight="1" thickBot="1" x14ac:dyDescent="0.35">
      <c r="A21" s="34" t="s">
        <v>46</v>
      </c>
      <c r="B21" s="35"/>
      <c r="C21" s="35" t="s">
        <v>23</v>
      </c>
      <c r="D21" s="81">
        <f>E21/E1/B3</f>
        <v>0.84395509191678242</v>
      </c>
      <c r="E21" s="104">
        <f>D39+D40</f>
        <v>28445</v>
      </c>
      <c r="F21" s="28"/>
      <c r="G21" s="29"/>
      <c r="H21" s="30"/>
      <c r="I21" s="30"/>
      <c r="J21" s="30"/>
    </row>
    <row r="22" spans="1:10" s="20" customFormat="1" ht="16.05" customHeight="1" thickBot="1" x14ac:dyDescent="0.35">
      <c r="A22" s="84" t="s">
        <v>6</v>
      </c>
      <c r="B22" s="85"/>
      <c r="C22" s="86" t="str">
        <f>C21</f>
        <v>руб.</v>
      </c>
      <c r="D22" s="87">
        <f>D8+D9+D14+D15+D17+D21+D16</f>
        <v>15.939323293101197</v>
      </c>
      <c r="E22" s="88">
        <f>E8+E9+E14+E15+E17+E21+E16</f>
        <v>537225.32799999998</v>
      </c>
      <c r="F22" s="116"/>
      <c r="G22" s="4"/>
      <c r="H22" s="2"/>
      <c r="I22" s="2"/>
    </row>
    <row r="23" spans="1:10" s="31" customFormat="1" ht="16.05" customHeight="1" thickBot="1" x14ac:dyDescent="0.35">
      <c r="A23" s="124" t="s">
        <v>24</v>
      </c>
      <c r="B23" s="125"/>
      <c r="C23" s="125"/>
      <c r="D23" s="52" t="s">
        <v>26</v>
      </c>
      <c r="E23" s="53" t="s">
        <v>27</v>
      </c>
      <c r="F23" s="54"/>
      <c r="G23" s="28"/>
      <c r="H23" s="55"/>
      <c r="I23" s="30"/>
      <c r="J23" s="30"/>
    </row>
    <row r="24" spans="1:10" s="60" customFormat="1" ht="16.05" customHeight="1" x14ac:dyDescent="0.3">
      <c r="A24" s="16" t="s">
        <v>50</v>
      </c>
      <c r="B24" s="23"/>
      <c r="C24" s="58" t="s">
        <v>23</v>
      </c>
      <c r="D24" s="114">
        <v>7530</v>
      </c>
      <c r="E24" s="72"/>
      <c r="F24" s="45"/>
      <c r="G24" s="59"/>
      <c r="H24" s="59"/>
      <c r="I24" s="59"/>
    </row>
    <row r="25" spans="1:10" s="60" customFormat="1" ht="16.05" customHeight="1" x14ac:dyDescent="0.3">
      <c r="A25" s="16" t="s">
        <v>11</v>
      </c>
      <c r="B25" s="23"/>
      <c r="C25" s="58" t="s">
        <v>23</v>
      </c>
      <c r="D25" s="114">
        <f>6373/12*E1</f>
        <v>6373</v>
      </c>
      <c r="E25" s="72"/>
      <c r="F25" s="45"/>
      <c r="G25" s="59"/>
      <c r="H25" s="59"/>
      <c r="I25" s="59"/>
    </row>
    <row r="26" spans="1:10" s="60" customFormat="1" ht="16.05" customHeight="1" x14ac:dyDescent="0.3">
      <c r="A26" s="16" t="s">
        <v>31</v>
      </c>
      <c r="B26" s="23"/>
      <c r="C26" s="58" t="s">
        <v>23</v>
      </c>
      <c r="D26" s="114">
        <f>1670.15+1596.69</f>
        <v>3266.84</v>
      </c>
      <c r="E26" s="72"/>
      <c r="F26" s="46"/>
      <c r="G26" s="59"/>
      <c r="H26" s="59"/>
      <c r="I26" s="59"/>
    </row>
    <row r="27" spans="1:10" s="62" customFormat="1" ht="16.05" customHeight="1" x14ac:dyDescent="0.3">
      <c r="A27" s="16" t="s">
        <v>29</v>
      </c>
      <c r="B27" s="23"/>
      <c r="C27" s="58" t="s">
        <v>23</v>
      </c>
      <c r="D27" s="114">
        <f>B5</f>
        <v>550392.85199999996</v>
      </c>
      <c r="E27" s="72"/>
      <c r="F27" s="47"/>
      <c r="G27" s="61"/>
      <c r="H27" s="61"/>
      <c r="I27" s="61"/>
    </row>
    <row r="28" spans="1:10" s="62" customFormat="1" ht="16.05" customHeight="1" x14ac:dyDescent="0.3">
      <c r="A28" s="56" t="str">
        <f>A22</f>
        <v>итого расходы</v>
      </c>
      <c r="B28" s="57"/>
      <c r="C28" s="63" t="str">
        <f>C22</f>
        <v>руб.</v>
      </c>
      <c r="D28" s="73"/>
      <c r="E28" s="74">
        <f>E22</f>
        <v>537225.32799999998</v>
      </c>
      <c r="F28" s="47"/>
      <c r="G28" s="61"/>
      <c r="H28" s="61"/>
      <c r="I28" s="61"/>
    </row>
    <row r="29" spans="1:10" s="60" customFormat="1" ht="16.05" customHeight="1" thickBot="1" x14ac:dyDescent="0.35">
      <c r="A29" s="48" t="s">
        <v>13</v>
      </c>
      <c r="B29" s="36"/>
      <c r="C29" s="64" t="s">
        <v>23</v>
      </c>
      <c r="D29" s="75">
        <f>D24+D25+D26+D27-E28</f>
        <v>30337.363999999943</v>
      </c>
      <c r="E29" s="76"/>
      <c r="F29" s="65"/>
      <c r="G29" s="59"/>
      <c r="H29" s="59"/>
      <c r="I29" s="59"/>
    </row>
    <row r="30" spans="1:10" s="20" customFormat="1" ht="15.6" x14ac:dyDescent="0.3">
      <c r="A30" s="121" t="s">
        <v>49</v>
      </c>
      <c r="B30" s="122"/>
      <c r="C30" s="122"/>
      <c r="D30" s="122"/>
      <c r="E30" s="123"/>
      <c r="F30" s="89"/>
      <c r="G30" s="8"/>
      <c r="H30" s="8"/>
      <c r="I30" s="7"/>
      <c r="J30" s="7"/>
    </row>
    <row r="31" spans="1:10" s="51" customFormat="1" ht="15.6" x14ac:dyDescent="0.3">
      <c r="A31" s="40" t="s">
        <v>21</v>
      </c>
      <c r="B31" s="119" t="s">
        <v>32</v>
      </c>
      <c r="C31" s="119" t="s">
        <v>25</v>
      </c>
      <c r="D31" s="126"/>
      <c r="E31" s="127"/>
      <c r="F31" s="8"/>
      <c r="G31" s="8"/>
      <c r="H31" s="8"/>
      <c r="I31" s="7"/>
      <c r="J31" s="7"/>
    </row>
    <row r="32" spans="1:10" s="51" customFormat="1" ht="62.4" x14ac:dyDescent="0.3">
      <c r="A32" s="14"/>
      <c r="B32" s="120"/>
      <c r="C32" s="109" t="s">
        <v>33</v>
      </c>
      <c r="D32" s="109" t="s">
        <v>34</v>
      </c>
      <c r="E32" s="17" t="s">
        <v>30</v>
      </c>
      <c r="F32" s="8"/>
      <c r="G32" s="8"/>
      <c r="H32" s="8"/>
      <c r="I32" s="7"/>
      <c r="J32" s="7"/>
    </row>
    <row r="33" spans="1:10" s="20" customFormat="1" ht="15.6" x14ac:dyDescent="0.3">
      <c r="A33" s="24" t="s">
        <v>40</v>
      </c>
      <c r="B33" s="67">
        <v>649607</v>
      </c>
      <c r="C33" s="67">
        <v>649578</v>
      </c>
      <c r="D33" s="67"/>
      <c r="E33" s="68"/>
      <c r="F33" s="49"/>
      <c r="G33" s="8"/>
      <c r="H33" s="8"/>
      <c r="I33" s="7"/>
      <c r="J33" s="7"/>
    </row>
    <row r="34" spans="1:10" s="20" customFormat="1" ht="15.6" x14ac:dyDescent="0.3">
      <c r="A34" s="24" t="s">
        <v>41</v>
      </c>
      <c r="B34" s="67">
        <v>347284</v>
      </c>
      <c r="C34" s="67">
        <v>341810</v>
      </c>
      <c r="D34" s="67">
        <v>29853</v>
      </c>
      <c r="E34" s="68"/>
      <c r="F34" s="49"/>
      <c r="G34" s="8"/>
      <c r="H34" s="8"/>
      <c r="I34" s="7"/>
      <c r="J34" s="7"/>
    </row>
    <row r="35" spans="1:10" s="20" customFormat="1" ht="15.6" x14ac:dyDescent="0.3">
      <c r="A35" s="24" t="s">
        <v>35</v>
      </c>
      <c r="B35" s="67">
        <v>69640</v>
      </c>
      <c r="C35" s="67">
        <v>71328</v>
      </c>
      <c r="D35" s="67">
        <v>3507</v>
      </c>
      <c r="E35" s="68"/>
      <c r="F35" s="49"/>
      <c r="G35" s="8"/>
      <c r="H35" s="8"/>
      <c r="I35" s="7"/>
      <c r="J35" s="7"/>
    </row>
    <row r="36" spans="1:10" s="20" customFormat="1" ht="15.6" x14ac:dyDescent="0.3">
      <c r="A36" s="24" t="s">
        <v>36</v>
      </c>
      <c r="B36" s="67">
        <v>127846</v>
      </c>
      <c r="C36" s="67">
        <v>129034</v>
      </c>
      <c r="D36" s="67">
        <v>8118</v>
      </c>
      <c r="E36" s="68"/>
      <c r="F36" s="49"/>
      <c r="G36" s="8"/>
      <c r="H36" s="8"/>
      <c r="I36" s="7"/>
      <c r="J36" s="7"/>
    </row>
    <row r="37" spans="1:10" s="20" customFormat="1" ht="15.6" x14ac:dyDescent="0.3">
      <c r="A37" s="24" t="s">
        <v>37</v>
      </c>
      <c r="B37" s="67">
        <v>252339</v>
      </c>
      <c r="C37" s="67">
        <v>226492</v>
      </c>
      <c r="D37" s="67">
        <v>28728</v>
      </c>
      <c r="E37" s="68"/>
      <c r="F37" s="49"/>
      <c r="G37" s="8"/>
      <c r="H37" s="8"/>
      <c r="I37" s="7"/>
      <c r="J37" s="7"/>
    </row>
    <row r="38" spans="1:10" s="20" customFormat="1" ht="16.2" thickBot="1" x14ac:dyDescent="0.35">
      <c r="A38" s="101" t="s">
        <v>42</v>
      </c>
      <c r="B38" s="102">
        <v>120889</v>
      </c>
      <c r="C38" s="102">
        <v>120915</v>
      </c>
      <c r="D38" s="102"/>
      <c r="E38" s="103"/>
      <c r="F38" s="49"/>
      <c r="G38" s="8"/>
      <c r="H38" s="8"/>
      <c r="I38" s="7"/>
      <c r="J38" s="7"/>
    </row>
    <row r="39" spans="1:10" s="20" customFormat="1" ht="16.2" thickBot="1" x14ac:dyDescent="0.35">
      <c r="A39" s="77" t="s">
        <v>22</v>
      </c>
      <c r="B39" s="78">
        <f>SUM(B33:B38)</f>
        <v>1567605</v>
      </c>
      <c r="C39" s="78">
        <f>SUM(C33:C38)</f>
        <v>1539157</v>
      </c>
      <c r="D39" s="78">
        <f>SUM(D33:D38)</f>
        <v>70206</v>
      </c>
      <c r="E39" s="79">
        <f>SUM(E33:E37)</f>
        <v>0</v>
      </c>
      <c r="F39" s="80"/>
    </row>
    <row r="40" spans="1:10" s="60" customFormat="1" ht="16.2" thickBot="1" x14ac:dyDescent="0.35">
      <c r="A40" s="90" t="s">
        <v>38</v>
      </c>
      <c r="B40" s="91"/>
      <c r="C40" s="91"/>
      <c r="D40" s="91">
        <f>B34+B35+B36+B37-C34-C35-C36-C37-D34-D35-D36-D37-E37</f>
        <v>-41761</v>
      </c>
      <c r="E40" s="92"/>
      <c r="F40" s="107"/>
    </row>
    <row r="41" spans="1:10" s="1" customFormat="1" ht="16.2" x14ac:dyDescent="0.3">
      <c r="A41" s="117" t="s">
        <v>54</v>
      </c>
      <c r="B41" s="118"/>
      <c r="C41" s="118"/>
      <c r="D41" s="80" t="s">
        <v>39</v>
      </c>
      <c r="E41" s="93">
        <v>1248.4000000000001</v>
      </c>
      <c r="F41" s="12"/>
      <c r="G41" s="20"/>
      <c r="H41" s="20"/>
    </row>
    <row r="42" spans="1:10" s="20" customFormat="1" ht="16.2" x14ac:dyDescent="0.3">
      <c r="A42" s="117" t="s">
        <v>55</v>
      </c>
      <c r="B42" s="118"/>
      <c r="C42" s="118"/>
      <c r="D42" s="80" t="s">
        <v>39</v>
      </c>
      <c r="E42" s="93">
        <v>1125.9100000000001</v>
      </c>
      <c r="F42" s="8"/>
      <c r="G42" s="94"/>
    </row>
    <row r="43" spans="1:10" s="20" customFormat="1" ht="16.2" x14ac:dyDescent="0.3">
      <c r="A43" s="111" t="s">
        <v>56</v>
      </c>
      <c r="B43" s="112"/>
      <c r="C43" s="112"/>
      <c r="D43" s="80" t="s">
        <v>39</v>
      </c>
      <c r="E43" s="93">
        <v>0</v>
      </c>
      <c r="F43" s="8"/>
      <c r="G43" s="94"/>
    </row>
    <row r="44" spans="1:10" s="1" customFormat="1" ht="16.2" x14ac:dyDescent="0.3">
      <c r="A44" s="95" t="s">
        <v>57</v>
      </c>
      <c r="B44" s="96"/>
      <c r="C44" s="96"/>
      <c r="D44" s="97" t="s">
        <v>39</v>
      </c>
      <c r="E44" s="98">
        <f>E42-E43</f>
        <v>1125.9100000000001</v>
      </c>
      <c r="F44" s="8"/>
      <c r="G44" s="94"/>
    </row>
    <row r="45" spans="1:10" s="1" customFormat="1" ht="15.6" x14ac:dyDescent="0.3">
      <c r="A45" s="25" t="s">
        <v>7</v>
      </c>
      <c r="B45" s="12"/>
      <c r="C45" s="12"/>
      <c r="D45" s="12"/>
      <c r="E45" s="12"/>
      <c r="F45" s="12"/>
      <c r="G45" s="20"/>
      <c r="H45" s="20"/>
    </row>
  </sheetData>
  <mergeCells count="6">
    <mergeCell ref="A42:C42"/>
    <mergeCell ref="B31:B32"/>
    <mergeCell ref="A30:E30"/>
    <mergeCell ref="A23:C23"/>
    <mergeCell ref="C31:E31"/>
    <mergeCell ref="A41:C41"/>
  </mergeCells>
  <pageMargins left="0.39370078740157483" right="0.31496062992125984" top="0.35433070866141736" bottom="0.35433070866141736" header="0.19685039370078741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2021-02-25T07:37:33Z</cp:lastPrinted>
  <dcterms:created xsi:type="dcterms:W3CDTF">2016-04-22T06:39:22Z</dcterms:created>
  <dcterms:modified xsi:type="dcterms:W3CDTF">2021-03-12T11:18:08Z</dcterms:modified>
</cp:coreProperties>
</file>