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14" i="1" l="1"/>
  <c r="E13" i="1" l="1"/>
  <c r="D26" i="1" l="1"/>
  <c r="E20" i="1" l="1"/>
  <c r="E17" i="1" s="1"/>
  <c r="D25" i="1" l="1"/>
  <c r="D40" i="1" l="1"/>
  <c r="E39" i="1"/>
  <c r="D39" i="1"/>
  <c r="C39" i="1"/>
  <c r="B39" i="1"/>
  <c r="E21" i="1" l="1"/>
  <c r="D21" i="1" s="1"/>
  <c r="E16" i="1" l="1"/>
  <c r="E44" i="1" l="1"/>
  <c r="D27" i="1" l="1"/>
  <c r="C28" i="1"/>
  <c r="D12" i="1"/>
  <c r="A28" i="1"/>
  <c r="D11" i="1" l="1"/>
  <c r="E15" i="1"/>
  <c r="D14" i="1" l="1"/>
  <c r="D10" i="1"/>
  <c r="D9" i="1" s="1"/>
  <c r="E8" i="1"/>
  <c r="D17" i="1"/>
  <c r="D22" i="1" l="1"/>
  <c r="E9" i="1"/>
  <c r="E22" i="1" s="1"/>
  <c r="E28" i="1" l="1"/>
  <c r="D29" i="1" s="1"/>
</calcChain>
</file>

<file path=xl/sharedStrings.xml><?xml version="1.0" encoding="utf-8"?>
<sst xmlns="http://schemas.openxmlformats.org/spreadsheetml/2006/main" count="85" uniqueCount="62">
  <si>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</si>
  <si>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</si>
  <si>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</si>
  <si>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</si>
  <si>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</si>
  <si>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</si>
  <si>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</si>
  <si>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</si>
  <si>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</si>
  <si>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</si>
  <si>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</si>
  <si>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</si>
  <si>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д.8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</si>
  <si>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</si>
  <si>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</si>
  <si>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</si>
  <si>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</si>
  <si>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</si>
  <si>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</si>
  <si>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</si>
  <si>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</si>
  <si>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</si>
  <si>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</si>
  <si>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</si>
  <si>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</si>
  <si>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</si>
  <si>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</si>
  <si>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</si>
  <si>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</si>
  <si>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</si>
  <si>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</si>
  <si>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</si>
  <si>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</si>
  <si>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</si>
  <si>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</si>
  <si>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</si>
  <si>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</si>
  <si>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</si>
  <si>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</si>
  <si>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</si>
  <si>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</si>
  <si>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</si>
  <si>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</si>
  <si>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</si>
  <si>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</si>
  <si>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</si>
  <si>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</si>
  <si>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Тариф на 1 кв.м., руб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</si>
  <si>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</si>
  <si>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август</t>
  </si>
  <si>
    <t>Отчет по предоставлению коммунальных услуг по жилым помещениям за 2020 г</t>
  </si>
  <si>
    <t>Остаток средств на 01/01/2020 г  (+ есть средства, -задолженность)</t>
  </si>
  <si>
    <t>*дератизация,дезинсекция мест общего пользования</t>
  </si>
  <si>
    <t>ремонт мягкой кровли кв.29,30</t>
  </si>
  <si>
    <t>Начислено взносов на капит.ремонт по состоянию на 01.01.2021г</t>
  </si>
  <si>
    <t>Поступило взносов на капит.ремонт по состоянию на 01.01.2021г</t>
  </si>
  <si>
    <t>Израсходовано на капремонт со спецсчета в 2020 г</t>
  </si>
  <si>
    <t>Остаток средств на спецсчете на 01.01.2021 г</t>
  </si>
  <si>
    <t>работа на общедомовой системе отопления п.5</t>
  </si>
  <si>
    <t>ноябрь</t>
  </si>
  <si>
    <t>дезинфекция заключительная (коронавирус) по предписанию Роспотребнадзора п.2,1</t>
  </si>
  <si>
    <t>в теч.года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</si>
</sst>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1" fontId="6" fillId="0" borderId="0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2" fontId="3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2" borderId="9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0" fillId="0" borderId="0" xfId="0" applyFont="1" applyFill="1"/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6" fillId="0" borderId="9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10" fillId="0" borderId="0" xfId="0" applyFont="1" applyFill="1"/>
    <xf numFmtId="1" fontId="6" fillId="0" borderId="7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9" fillId="0" borderId="0" xfId="0" applyFont="1" applyFill="1" applyBorder="1"/>
    <xf numFmtId="0" fontId="4" fillId="0" borderId="7" xfId="0" applyFont="1" applyFill="1" applyBorder="1" applyAlignment="1">
      <alignment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 wrapText="1"/>
    </xf>
    <xf numFmtId="165" fontId="6" fillId="0" borderId="7" xfId="1" applyNumberFormat="1" applyFont="1" applyFill="1" applyBorder="1" applyAlignment="1">
      <alignment vertical="top" wrapText="1"/>
    </xf>
    <xf numFmtId="165" fontId="6" fillId="0" borderId="8" xfId="1" applyNumberFormat="1" applyFont="1" applyFill="1" applyBorder="1" applyAlignment="1">
      <alignment vertical="top" wrapText="1"/>
    </xf>
    <xf numFmtId="165" fontId="8" fillId="2" borderId="7" xfId="1" applyNumberFormat="1" applyFont="1" applyFill="1" applyBorder="1" applyAlignment="1">
      <alignment vertical="top" wrapText="1"/>
    </xf>
    <xf numFmtId="165" fontId="8" fillId="2" borderId="8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8" xfId="1" applyNumberFormat="1" applyFont="1" applyFill="1" applyBorder="1" applyAlignment="1">
      <alignment vertical="top" wrapText="1"/>
    </xf>
    <xf numFmtId="165" fontId="3" fillId="2" borderId="6" xfId="1" applyNumberFormat="1" applyFont="1" applyFill="1" applyBorder="1" applyAlignment="1">
      <alignment vertical="top" wrapText="1"/>
    </xf>
    <xf numFmtId="165" fontId="3" fillId="0" borderId="11" xfId="1" applyNumberFormat="1" applyFont="1" applyFill="1" applyBorder="1" applyAlignment="1">
      <alignment vertical="top"/>
    </xf>
    <xf numFmtId="165" fontId="3" fillId="0" borderId="12" xfId="1" applyNumberFormat="1" applyFont="1" applyFill="1" applyBorder="1" applyAlignment="1">
      <alignment vertical="top"/>
    </xf>
    <xf numFmtId="0" fontId="11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6" fillId="0" borderId="24" xfId="0" applyFont="1" applyFill="1" applyBorder="1" applyAlignment="1">
      <alignment vertical="top" wrapText="1"/>
    </xf>
    <xf numFmtId="165" fontId="6" fillId="0" borderId="19" xfId="1" applyNumberFormat="1" applyFont="1" applyFill="1" applyBorder="1" applyAlignment="1">
      <alignment vertical="top"/>
    </xf>
    <xf numFmtId="165" fontId="6" fillId="0" borderId="20" xfId="1" applyNumberFormat="1" applyFont="1" applyFill="1" applyBorder="1" applyAlignment="1">
      <alignment vertical="top"/>
    </xf>
    <xf numFmtId="166" fontId="8" fillId="0" borderId="0" xfId="1" applyNumberFormat="1" applyFont="1" applyFill="1" applyAlignment="1">
      <alignment vertical="top" wrapText="1"/>
    </xf>
    <xf numFmtId="0" fontId="5" fillId="0" borderId="0" xfId="0" applyFont="1" applyFill="1"/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/>
    <xf numFmtId="0" fontId="6" fillId="2" borderId="0" xfId="0" applyFont="1" applyFill="1" applyAlignment="1">
      <alignment vertical="top" wrapText="1"/>
    </xf>
    <xf numFmtId="166" fontId="8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165" fontId="6" fillId="0" borderId="15" xfId="1" applyNumberFormat="1" applyFont="1" applyFill="1" applyBorder="1" applyAlignment="1">
      <alignment vertical="top" wrapText="1"/>
    </xf>
    <xf numFmtId="0" fontId="4" fillId="0" borderId="21" xfId="0" applyNumberFormat="1" applyFont="1" applyFill="1" applyBorder="1" applyAlignment="1">
      <alignment vertical="top" wrapText="1"/>
    </xf>
    <xf numFmtId="165" fontId="4" fillId="0" borderId="22" xfId="1" applyNumberFormat="1" applyFont="1" applyFill="1" applyBorder="1" applyAlignment="1">
      <alignment vertical="top"/>
    </xf>
    <xf numFmtId="165" fontId="4" fillId="0" borderId="23" xfId="1" applyNumberFormat="1" applyFont="1" applyFill="1" applyBorder="1" applyAlignment="1">
      <alignment vertical="top"/>
    </xf>
    <xf numFmtId="0" fontId="4" fillId="0" borderId="25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1" fontId="4" fillId="0" borderId="0" xfId="0" applyNumberFormat="1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1" fontId="3" fillId="2" borderId="19" xfId="0" applyNumberFormat="1" applyFont="1" applyFill="1" applyBorder="1" applyAlignment="1">
      <alignment vertical="top" wrapText="1"/>
    </xf>
    <xf numFmtId="1" fontId="4" fillId="2" borderId="19" xfId="0" applyNumberFormat="1" applyFont="1" applyFill="1" applyBorder="1" applyAlignment="1">
      <alignment horizontal="center" vertical="top" wrapText="1"/>
    </xf>
    <xf numFmtId="2" fontId="3" fillId="2" borderId="19" xfId="0" applyNumberFormat="1" applyFont="1" applyFill="1" applyBorder="1" applyAlignment="1">
      <alignment vertical="top" wrapText="1"/>
    </xf>
    <xf numFmtId="165" fontId="3" fillId="2" borderId="20" xfId="1" applyNumberFormat="1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Alignment="1"/>
    <xf numFmtId="165" fontId="3" fillId="0" borderId="0" xfId="1" applyNumberFormat="1" applyFont="1" applyFill="1" applyAlignment="1">
      <alignment horizontal="right" vertical="top" wrapText="1"/>
    </xf>
    <xf numFmtId="165" fontId="6" fillId="0" borderId="14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topLeftCell="A11" zoomScale="75" zoomScaleNormal="75" workbookViewId="0">
      <selection activeCell="A14" sqref="A14"/>
    </sheetView>
  </sheetViews>
  <sheetFormatPr defaultRowHeight="15.6" x14ac:dyDescent="0.3"/>
  <cols>
    <col min="1" max="1" width="80.88671875" style="7" customWidth="1"/>
    <col min="2" max="2" width="14.21875" style="7" customWidth="1"/>
    <col min="3" max="3" width="14.109375" style="7" customWidth="1"/>
    <col min="4" max="5" width="14.44140625" style="7" customWidth="1"/>
    <col min="6" max="6" width="11.109375" style="7" bestFit="1" customWidth="1"/>
    <col min="7" max="7" width="9.88671875" style="7" bestFit="1" customWidth="1"/>
    <col min="8" max="8" width="9.109375" style="16"/>
  </cols>
  <sheetData>
    <row r="1" spans="1:10" s="24" customFormat="1" ht="31.2" x14ac:dyDescent="0.3">
      <c r="A1" s="41" t="s">
        <v>8</v>
      </c>
      <c r="B1" s="7"/>
      <c r="C1" s="7">
        <v>2020</v>
      </c>
      <c r="D1" s="42" t="s">
        <v>16</v>
      </c>
      <c r="E1" s="42">
        <v>12</v>
      </c>
      <c r="F1" s="7"/>
      <c r="G1" s="7"/>
      <c r="H1" s="23"/>
    </row>
    <row r="2" spans="1:10" s="24" customFormat="1" x14ac:dyDescent="0.3">
      <c r="A2" s="43" t="s">
        <v>12</v>
      </c>
      <c r="B2" s="7"/>
      <c r="C2" s="7"/>
      <c r="D2" s="7"/>
      <c r="E2" s="7"/>
      <c r="F2" s="7"/>
      <c r="G2" s="7"/>
      <c r="H2" s="23"/>
    </row>
    <row r="3" spans="1:10" s="24" customFormat="1" x14ac:dyDescent="0.3">
      <c r="A3" s="7" t="s">
        <v>20</v>
      </c>
      <c r="B3" s="7">
        <v>3478.3</v>
      </c>
      <c r="C3" s="7"/>
      <c r="D3" s="7"/>
      <c r="E3" s="7"/>
      <c r="F3" s="7"/>
      <c r="G3" s="7"/>
      <c r="H3" s="23"/>
    </row>
    <row r="4" spans="1:10" s="24" customFormat="1" x14ac:dyDescent="0.3">
      <c r="A4" s="7" t="s">
        <v>47</v>
      </c>
      <c r="B4" s="7">
        <v>15.85</v>
      </c>
      <c r="C4" s="7">
        <v>15.89</v>
      </c>
      <c r="D4" s="7"/>
      <c r="E4" s="7"/>
      <c r="F4" s="7"/>
      <c r="G4" s="7"/>
      <c r="H4" s="95"/>
    </row>
    <row r="5" spans="1:10" s="24" customFormat="1" x14ac:dyDescent="0.3">
      <c r="A5" s="7" t="s">
        <v>17</v>
      </c>
      <c r="B5" s="118">
        <v>662443</v>
      </c>
      <c r="C5" s="44"/>
      <c r="D5" s="44"/>
      <c r="E5" s="7"/>
      <c r="F5" s="44"/>
      <c r="G5" s="7"/>
      <c r="H5" s="95"/>
    </row>
    <row r="6" spans="1:10" s="24" customFormat="1" ht="16.2" thickBot="1" x14ac:dyDescent="0.35">
      <c r="A6" s="7" t="s">
        <v>0</v>
      </c>
      <c r="B6" s="7">
        <v>93.93</v>
      </c>
      <c r="C6" s="7"/>
      <c r="D6" s="7"/>
      <c r="E6" s="7"/>
      <c r="F6" s="44"/>
      <c r="G6" s="7"/>
      <c r="H6" s="95"/>
    </row>
    <row r="7" spans="1:10" s="25" customFormat="1" ht="62.4" x14ac:dyDescent="0.3">
      <c r="A7" s="4" t="s">
        <v>1</v>
      </c>
      <c r="B7" s="6" t="s">
        <v>9</v>
      </c>
      <c r="C7" s="6" t="s">
        <v>14</v>
      </c>
      <c r="D7" s="6" t="s">
        <v>18</v>
      </c>
      <c r="E7" s="5" t="s">
        <v>15</v>
      </c>
      <c r="F7" s="18"/>
      <c r="G7" s="8"/>
      <c r="H7" s="8"/>
    </row>
    <row r="8" spans="1:10" s="24" customFormat="1" x14ac:dyDescent="0.3">
      <c r="A8" s="9" t="s">
        <v>2</v>
      </c>
      <c r="B8" s="52" t="s">
        <v>10</v>
      </c>
      <c r="C8" s="94" t="s">
        <v>19</v>
      </c>
      <c r="D8" s="10">
        <v>1.06</v>
      </c>
      <c r="E8" s="78">
        <f>D8*B3*E1</f>
        <v>44243.97600000001</v>
      </c>
      <c r="F8" s="15"/>
      <c r="G8" s="7"/>
      <c r="H8" s="95"/>
    </row>
    <row r="9" spans="1:10" s="24" customFormat="1" ht="46.8" x14ac:dyDescent="0.3">
      <c r="A9" s="9" t="s">
        <v>3</v>
      </c>
      <c r="B9" s="52" t="s">
        <v>10</v>
      </c>
      <c r="C9" s="94" t="s">
        <v>19</v>
      </c>
      <c r="D9" s="10">
        <f>5.25+D10+D11+D12+D13</f>
        <v>5.4019176034269609</v>
      </c>
      <c r="E9" s="78">
        <f>D9*E1*B3</f>
        <v>225473.88</v>
      </c>
      <c r="F9" s="15"/>
      <c r="G9" s="7"/>
      <c r="H9" s="95"/>
    </row>
    <row r="10" spans="1:10" s="24" customFormat="1" x14ac:dyDescent="0.3">
      <c r="A10" s="12" t="s">
        <v>4</v>
      </c>
      <c r="B10" s="52"/>
      <c r="C10" s="94" t="s">
        <v>19</v>
      </c>
      <c r="D10" s="10">
        <f>E10/E1/B3</f>
        <v>0</v>
      </c>
      <c r="E10" s="78"/>
      <c r="F10" s="15"/>
      <c r="G10" s="7"/>
      <c r="H10" s="95"/>
    </row>
    <row r="11" spans="1:10" s="24" customFormat="1" x14ac:dyDescent="0.3">
      <c r="A11" s="12" t="s">
        <v>5</v>
      </c>
      <c r="B11" s="52"/>
      <c r="C11" s="94" t="s">
        <v>19</v>
      </c>
      <c r="D11" s="10">
        <f>E11/E1/B3</f>
        <v>0</v>
      </c>
      <c r="E11" s="78"/>
      <c r="F11" s="15"/>
      <c r="G11" s="7"/>
      <c r="H11" s="95"/>
    </row>
    <row r="12" spans="1:10" s="24" customFormat="1" x14ac:dyDescent="0.3">
      <c r="A12" s="12" t="s">
        <v>28</v>
      </c>
      <c r="B12" s="52"/>
      <c r="C12" s="94" t="s">
        <v>19</v>
      </c>
      <c r="D12" s="10">
        <f>E12/B3/E1</f>
        <v>0.10191760342696143</v>
      </c>
      <c r="E12" s="78">
        <v>4254</v>
      </c>
      <c r="F12" s="15"/>
      <c r="G12" s="7"/>
      <c r="H12" s="95"/>
    </row>
    <row r="13" spans="1:10" s="103" customFormat="1" x14ac:dyDescent="0.3">
      <c r="A13" s="12" t="s">
        <v>52</v>
      </c>
      <c r="B13" s="52"/>
      <c r="C13" s="101" t="s">
        <v>19</v>
      </c>
      <c r="D13" s="10">
        <v>0.05</v>
      </c>
      <c r="E13" s="78">
        <f>D13*E1*B3</f>
        <v>2086.9800000000005</v>
      </c>
      <c r="F13" s="15"/>
      <c r="G13" s="15"/>
      <c r="H13" s="49"/>
      <c r="I13" s="102"/>
      <c r="J13" s="102"/>
    </row>
    <row r="14" spans="1:10" s="24" customFormat="1" ht="46.8" x14ac:dyDescent="0.3">
      <c r="A14" s="9" t="s">
        <v>48</v>
      </c>
      <c r="B14" s="52" t="s">
        <v>10</v>
      </c>
      <c r="C14" s="94" t="s">
        <v>19</v>
      </c>
      <c r="D14" s="10">
        <f>E14/E1/B3</f>
        <v>8.1039588304631565</v>
      </c>
      <c r="E14" s="78">
        <f>8100*3.48*E1</f>
        <v>338256</v>
      </c>
      <c r="F14" s="15"/>
      <c r="G14" s="7"/>
      <c r="H14" s="95"/>
    </row>
    <row r="15" spans="1:10" s="24" customFormat="1" ht="31.2" x14ac:dyDescent="0.3">
      <c r="A15" s="32" t="s">
        <v>43</v>
      </c>
      <c r="B15" s="53" t="s">
        <v>10</v>
      </c>
      <c r="C15" s="33" t="s">
        <v>19</v>
      </c>
      <c r="D15" s="14">
        <v>0.51</v>
      </c>
      <c r="E15" s="79">
        <f>D15*E1*B3</f>
        <v>21287.196</v>
      </c>
      <c r="F15" s="15"/>
      <c r="G15" s="7"/>
      <c r="H15" s="95"/>
    </row>
    <row r="16" spans="1:10" s="24" customFormat="1" ht="17.399999999999999" thickBot="1" x14ac:dyDescent="0.35">
      <c r="A16" s="32" t="s">
        <v>44</v>
      </c>
      <c r="B16" s="70" t="s">
        <v>10</v>
      </c>
      <c r="C16" s="33" t="s">
        <v>19</v>
      </c>
      <c r="D16" s="14">
        <v>0.2</v>
      </c>
      <c r="E16" s="79">
        <f>D16*E1*B3</f>
        <v>8347.9200000000019</v>
      </c>
      <c r="F16" s="7"/>
      <c r="G16" s="95"/>
      <c r="H16" s="83"/>
      <c r="I16" s="83"/>
      <c r="J16" s="83"/>
    </row>
    <row r="17" spans="1:10" s="24" customFormat="1" x14ac:dyDescent="0.3">
      <c r="A17" s="36" t="s">
        <v>45</v>
      </c>
      <c r="B17" s="37"/>
      <c r="C17" s="37"/>
      <c r="D17" s="38">
        <f>E17/E1/B3</f>
        <v>0.65605851517503766</v>
      </c>
      <c r="E17" s="80">
        <f>E20+E18+E19</f>
        <v>27383.620000000003</v>
      </c>
      <c r="F17" s="15"/>
      <c r="G17" s="7"/>
      <c r="H17" s="23"/>
    </row>
    <row r="18" spans="1:10" s="54" customFormat="1" x14ac:dyDescent="0.3">
      <c r="A18" s="9" t="s">
        <v>53</v>
      </c>
      <c r="B18" s="31" t="s">
        <v>49</v>
      </c>
      <c r="C18" s="51" t="s">
        <v>19</v>
      </c>
      <c r="D18" s="11"/>
      <c r="E18" s="78">
        <v>19573.490000000002</v>
      </c>
      <c r="F18" s="15"/>
      <c r="G18" s="7"/>
      <c r="H18" s="84"/>
    </row>
    <row r="19" spans="1:10" s="54" customFormat="1" x14ac:dyDescent="0.3">
      <c r="A19" s="9" t="s">
        <v>58</v>
      </c>
      <c r="B19" s="31" t="s">
        <v>59</v>
      </c>
      <c r="C19" s="51" t="s">
        <v>19</v>
      </c>
      <c r="D19" s="11"/>
      <c r="E19" s="78">
        <v>1810.13</v>
      </c>
      <c r="F19" s="15"/>
      <c r="G19" s="7"/>
      <c r="H19" s="84"/>
    </row>
    <row r="20" spans="1:10" s="54" customFormat="1" ht="15" customHeight="1" thickBot="1" x14ac:dyDescent="0.35">
      <c r="A20" s="115" t="s">
        <v>60</v>
      </c>
      <c r="B20" s="100" t="s">
        <v>61</v>
      </c>
      <c r="C20" s="51" t="s">
        <v>19</v>
      </c>
      <c r="D20" s="11"/>
      <c r="E20" s="78">
        <f>1500+1500+1500+1500</f>
        <v>6000</v>
      </c>
      <c r="F20" s="15"/>
      <c r="G20" s="7"/>
      <c r="H20" s="84"/>
    </row>
    <row r="21" spans="1:10" s="29" customFormat="1" ht="16.2" thickBot="1" x14ac:dyDescent="0.35">
      <c r="A21" s="110" t="s">
        <v>46</v>
      </c>
      <c r="B21" s="111"/>
      <c r="C21" s="111" t="s">
        <v>23</v>
      </c>
      <c r="D21" s="112">
        <f>E21/E1/B3</f>
        <v>0.67343721549799218</v>
      </c>
      <c r="E21" s="113">
        <f>D39+D40</f>
        <v>28109</v>
      </c>
      <c r="F21" s="19"/>
      <c r="G21" s="19"/>
      <c r="H21" s="28"/>
      <c r="I21" s="28"/>
      <c r="J21" s="28"/>
    </row>
    <row r="22" spans="1:10" s="24" customFormat="1" ht="16.2" thickBot="1" x14ac:dyDescent="0.35">
      <c r="A22" s="105" t="s">
        <v>6</v>
      </c>
      <c r="B22" s="106"/>
      <c r="C22" s="107"/>
      <c r="D22" s="108">
        <f>D8+D9+D14+D15+D17+D21+D16</f>
        <v>16.605372164563146</v>
      </c>
      <c r="E22" s="109">
        <f>E8+E9+E14+E15+E17+E21+E16</f>
        <v>693101.59200000006</v>
      </c>
      <c r="F22" s="121"/>
      <c r="G22" s="43"/>
      <c r="H22" s="17"/>
    </row>
    <row r="23" spans="1:10" s="29" customFormat="1" ht="16.2" thickBot="1" x14ac:dyDescent="0.35">
      <c r="A23" s="129" t="s">
        <v>24</v>
      </c>
      <c r="B23" s="130"/>
      <c r="C23" s="130"/>
      <c r="D23" s="55" t="s">
        <v>26</v>
      </c>
      <c r="E23" s="56" t="s">
        <v>27</v>
      </c>
      <c r="F23" s="30"/>
      <c r="G23" s="19"/>
      <c r="H23" s="57"/>
      <c r="I23" s="28"/>
      <c r="J23" s="28"/>
    </row>
    <row r="24" spans="1:10" s="62" customFormat="1" x14ac:dyDescent="0.3">
      <c r="A24" s="45" t="s">
        <v>51</v>
      </c>
      <c r="B24" s="34"/>
      <c r="C24" s="60" t="s">
        <v>23</v>
      </c>
      <c r="D24" s="119">
        <v>26708</v>
      </c>
      <c r="E24" s="96"/>
      <c r="F24" s="20"/>
      <c r="G24" s="46"/>
      <c r="H24" s="61"/>
    </row>
    <row r="25" spans="1:10" s="62" customFormat="1" x14ac:dyDescent="0.3">
      <c r="A25" s="12" t="s">
        <v>11</v>
      </c>
      <c r="B25" s="26"/>
      <c r="C25" s="63" t="s">
        <v>23</v>
      </c>
      <c r="D25" s="120">
        <f>6373/12*E1</f>
        <v>6373</v>
      </c>
      <c r="E25" s="73"/>
      <c r="F25" s="20"/>
      <c r="G25" s="46"/>
      <c r="H25" s="61"/>
    </row>
    <row r="26" spans="1:10" s="62" customFormat="1" x14ac:dyDescent="0.3">
      <c r="A26" s="12" t="s">
        <v>31</v>
      </c>
      <c r="B26" s="26"/>
      <c r="C26" s="63" t="s">
        <v>23</v>
      </c>
      <c r="D26" s="120">
        <f>7412.23+2524.68</f>
        <v>9936.91</v>
      </c>
      <c r="E26" s="73"/>
      <c r="F26" s="22"/>
      <c r="G26" s="46"/>
      <c r="H26" s="61"/>
    </row>
    <row r="27" spans="1:10" s="65" customFormat="1" ht="16.2" x14ac:dyDescent="0.35">
      <c r="A27" s="12" t="s">
        <v>29</v>
      </c>
      <c r="B27" s="26"/>
      <c r="C27" s="63" t="s">
        <v>23</v>
      </c>
      <c r="D27" s="120">
        <f>B5</f>
        <v>662443</v>
      </c>
      <c r="E27" s="73"/>
      <c r="F27" s="21"/>
      <c r="G27" s="47"/>
      <c r="H27" s="64"/>
    </row>
    <row r="28" spans="1:10" s="65" customFormat="1" ht="16.2" x14ac:dyDescent="0.35">
      <c r="A28" s="58" t="str">
        <f>A22</f>
        <v>итого расходы</v>
      </c>
      <c r="B28" s="59"/>
      <c r="C28" s="66" t="str">
        <f>C27</f>
        <v>руб.</v>
      </c>
      <c r="D28" s="74"/>
      <c r="E28" s="75">
        <f>E22</f>
        <v>693101.59200000006</v>
      </c>
      <c r="F28" s="21"/>
      <c r="G28" s="47"/>
      <c r="H28" s="64"/>
    </row>
    <row r="29" spans="1:10" s="69" customFormat="1" ht="16.8" thickBot="1" x14ac:dyDescent="0.35">
      <c r="A29" s="48" t="s">
        <v>13</v>
      </c>
      <c r="B29" s="39"/>
      <c r="C29" s="67" t="s">
        <v>23</v>
      </c>
      <c r="D29" s="76">
        <f>D24+E24+D25+D26+D27-E28</f>
        <v>12359.31799999997</v>
      </c>
      <c r="E29" s="77"/>
      <c r="F29" s="20"/>
      <c r="G29" s="20"/>
      <c r="H29" s="68"/>
      <c r="I29" s="68"/>
      <c r="J29" s="68"/>
    </row>
    <row r="30" spans="1:10" s="24" customFormat="1" x14ac:dyDescent="0.3">
      <c r="A30" s="126" t="s">
        <v>50</v>
      </c>
      <c r="B30" s="127"/>
      <c r="C30" s="127"/>
      <c r="D30" s="127"/>
      <c r="E30" s="128"/>
      <c r="F30" s="49"/>
      <c r="G30" s="3"/>
      <c r="H30" s="3"/>
      <c r="I30" s="2"/>
      <c r="J30" s="2"/>
    </row>
    <row r="31" spans="1:10" s="54" customFormat="1" x14ac:dyDescent="0.3">
      <c r="A31" s="40" t="s">
        <v>21</v>
      </c>
      <c r="B31" s="124" t="s">
        <v>32</v>
      </c>
      <c r="C31" s="124" t="s">
        <v>25</v>
      </c>
      <c r="D31" s="131"/>
      <c r="E31" s="132"/>
      <c r="F31" s="3"/>
      <c r="G31" s="3"/>
      <c r="H31" s="3"/>
      <c r="I31" s="2"/>
      <c r="J31" s="2"/>
    </row>
    <row r="32" spans="1:10" s="54" customFormat="1" ht="62.4" x14ac:dyDescent="0.3">
      <c r="A32" s="9"/>
      <c r="B32" s="125"/>
      <c r="C32" s="114" t="s">
        <v>33</v>
      </c>
      <c r="D32" s="114" t="s">
        <v>34</v>
      </c>
      <c r="E32" s="13" t="s">
        <v>30</v>
      </c>
      <c r="F32" s="3"/>
      <c r="G32" s="3"/>
      <c r="H32" s="3"/>
      <c r="I32" s="2"/>
      <c r="J32" s="2"/>
    </row>
    <row r="33" spans="1:10" s="24" customFormat="1" x14ac:dyDescent="0.3">
      <c r="A33" s="27" t="s">
        <v>40</v>
      </c>
      <c r="B33" s="71">
        <v>766747</v>
      </c>
      <c r="C33" s="71">
        <v>766722</v>
      </c>
      <c r="D33" s="71"/>
      <c r="E33" s="72"/>
      <c r="F33" s="50"/>
      <c r="G33" s="3"/>
      <c r="H33" s="3"/>
      <c r="I33" s="2"/>
      <c r="J33" s="2"/>
    </row>
    <row r="34" spans="1:10" s="24" customFormat="1" x14ac:dyDescent="0.3">
      <c r="A34" s="27" t="s">
        <v>41</v>
      </c>
      <c r="B34" s="71">
        <v>415557</v>
      </c>
      <c r="C34" s="71">
        <v>406415</v>
      </c>
      <c r="D34" s="71">
        <v>21783</v>
      </c>
      <c r="E34" s="72"/>
      <c r="F34" s="50"/>
      <c r="G34" s="3"/>
      <c r="H34" s="3"/>
      <c r="I34" s="2"/>
      <c r="J34" s="2"/>
    </row>
    <row r="35" spans="1:10" s="24" customFormat="1" x14ac:dyDescent="0.3">
      <c r="A35" s="27" t="s">
        <v>35</v>
      </c>
      <c r="B35" s="71">
        <v>83550</v>
      </c>
      <c r="C35" s="71">
        <v>84989</v>
      </c>
      <c r="D35" s="71">
        <v>2558</v>
      </c>
      <c r="E35" s="72"/>
      <c r="F35" s="50"/>
      <c r="G35" s="3"/>
      <c r="H35" s="3"/>
      <c r="I35" s="2"/>
      <c r="J35" s="2"/>
    </row>
    <row r="36" spans="1:10" s="24" customFormat="1" x14ac:dyDescent="0.3">
      <c r="A36" s="27" t="s">
        <v>36</v>
      </c>
      <c r="B36" s="71">
        <v>153236</v>
      </c>
      <c r="C36" s="71">
        <v>153634</v>
      </c>
      <c r="D36" s="71">
        <v>5923</v>
      </c>
      <c r="E36" s="72"/>
      <c r="F36" s="50"/>
      <c r="G36" s="3"/>
      <c r="H36" s="3"/>
      <c r="I36" s="2"/>
      <c r="J36" s="2"/>
    </row>
    <row r="37" spans="1:10" s="24" customFormat="1" x14ac:dyDescent="0.3">
      <c r="A37" s="27" t="s">
        <v>37</v>
      </c>
      <c r="B37" s="71">
        <v>275961</v>
      </c>
      <c r="C37" s="71">
        <v>255157</v>
      </c>
      <c r="D37" s="71">
        <v>20932</v>
      </c>
      <c r="E37" s="72"/>
      <c r="F37" s="50"/>
      <c r="G37" s="3"/>
      <c r="H37" s="3"/>
      <c r="I37" s="2"/>
      <c r="J37" s="2"/>
    </row>
    <row r="38" spans="1:10" s="24" customFormat="1" ht="16.2" thickBot="1" x14ac:dyDescent="0.35">
      <c r="A38" s="97" t="s">
        <v>42</v>
      </c>
      <c r="B38" s="98">
        <v>128835</v>
      </c>
      <c r="C38" s="98">
        <v>128804</v>
      </c>
      <c r="D38" s="98"/>
      <c r="E38" s="99"/>
      <c r="F38" s="50"/>
      <c r="G38" s="3"/>
      <c r="H38" s="3"/>
      <c r="I38" s="2"/>
      <c r="J38" s="2"/>
    </row>
    <row r="39" spans="1:10" s="24" customFormat="1" ht="16.2" thickBot="1" x14ac:dyDescent="0.35">
      <c r="A39" s="35" t="s">
        <v>22</v>
      </c>
      <c r="B39" s="81">
        <f>SUM(B33:B38)</f>
        <v>1823886</v>
      </c>
      <c r="C39" s="81">
        <f>SUM(C33:C38)</f>
        <v>1795721</v>
      </c>
      <c r="D39" s="81">
        <f>SUM(D33:D38)</f>
        <v>51196</v>
      </c>
      <c r="E39" s="82">
        <f>SUM(E33:E37)</f>
        <v>0</v>
      </c>
      <c r="F39" s="46"/>
    </row>
    <row r="40" spans="1:10" s="62" customFormat="1" ht="16.2" thickBot="1" x14ac:dyDescent="0.35">
      <c r="A40" s="85" t="s">
        <v>38</v>
      </c>
      <c r="B40" s="86"/>
      <c r="C40" s="86"/>
      <c r="D40" s="86">
        <f>B34+B35+B36+B37-C34-C35-C36-C37-D34-D35-D36-D37-E37</f>
        <v>-23087</v>
      </c>
      <c r="E40" s="87"/>
      <c r="F40" s="104"/>
    </row>
    <row r="41" spans="1:10" s="1" customFormat="1" ht="16.2" x14ac:dyDescent="0.3">
      <c r="A41" s="122" t="s">
        <v>54</v>
      </c>
      <c r="B41" s="123"/>
      <c r="C41" s="123"/>
      <c r="D41" s="46" t="s">
        <v>39</v>
      </c>
      <c r="E41" s="88">
        <v>1549.9</v>
      </c>
      <c r="F41" s="7"/>
      <c r="G41" s="24"/>
      <c r="H41" s="24"/>
    </row>
    <row r="42" spans="1:10" s="24" customFormat="1" ht="16.2" x14ac:dyDescent="0.3">
      <c r="A42" s="122" t="s">
        <v>55</v>
      </c>
      <c r="B42" s="123"/>
      <c r="C42" s="123"/>
      <c r="D42" s="46" t="s">
        <v>39</v>
      </c>
      <c r="E42" s="88">
        <v>1395.97</v>
      </c>
      <c r="F42" s="3"/>
      <c r="G42" s="89"/>
    </row>
    <row r="43" spans="1:10" s="24" customFormat="1" ht="16.2" x14ac:dyDescent="0.3">
      <c r="A43" s="116" t="s">
        <v>56</v>
      </c>
      <c r="B43" s="117"/>
      <c r="C43" s="117"/>
      <c r="D43" s="46" t="s">
        <v>39</v>
      </c>
      <c r="E43" s="88">
        <v>0</v>
      </c>
      <c r="F43" s="3"/>
      <c r="G43" s="89"/>
    </row>
    <row r="44" spans="1:10" s="1" customFormat="1" ht="16.2" x14ac:dyDescent="0.3">
      <c r="A44" s="90" t="s">
        <v>57</v>
      </c>
      <c r="B44" s="91"/>
      <c r="C44" s="91"/>
      <c r="D44" s="92" t="s">
        <v>39</v>
      </c>
      <c r="E44" s="93">
        <f>E42-E43</f>
        <v>1395.97</v>
      </c>
      <c r="F44" s="3"/>
      <c r="G44" s="89"/>
    </row>
    <row r="45" spans="1:10" s="1" customFormat="1" x14ac:dyDescent="0.3">
      <c r="A45" s="15" t="s">
        <v>7</v>
      </c>
      <c r="B45" s="7"/>
      <c r="C45" s="7"/>
      <c r="D45" s="7"/>
      <c r="E45" s="7"/>
      <c r="F45" s="7"/>
      <c r="G45" s="24"/>
      <c r="H45" s="24"/>
    </row>
  </sheetData>
  <mergeCells count="6">
    <mergeCell ref="A42:C42"/>
    <mergeCell ref="B31:B32"/>
    <mergeCell ref="A30:E30"/>
    <mergeCell ref="A23:C23"/>
    <mergeCell ref="C31:E31"/>
    <mergeCell ref="A41:C41"/>
  </mergeCells>
  <pageMargins left="0.51181102362204722" right="0.31496062992125984" top="0.35433070866141736" bottom="0.35433070866141736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2021-02-25T07:37:09Z</cp:lastPrinted>
  <dcterms:created xsi:type="dcterms:W3CDTF">2016-04-22T06:39:22Z</dcterms:created>
  <dcterms:modified xsi:type="dcterms:W3CDTF">2021-03-12T11:18:27Z</dcterms:modified>
</cp:coreProperties>
</file>