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кономист\2020\"/>
    </mc:Choice>
  </mc:AlternateContent>
  <bookViews>
    <workbookView xWindow="360" yWindow="48" windowWidth="17400" windowHeight="10116"/>
  </bookViews>
  <sheets>
    <sheet name="Лист1" sheetId="1" r:id="rId1"/>
    <sheet name="Лист3" sheetId="3" r:id="rId2"/>
  </sheets>
  <calcPr calcId="152511" refMode="R1C1"/>
</workbook>
</file>

<file path=xl/calcChain.xml><?xml version="1.0" encoding="utf-8"?>
<calcChain xmlns="http://schemas.openxmlformats.org/spreadsheetml/2006/main">
  <c r="E15" i="1" l="1"/>
  <c r="E14" i="1" l="1"/>
  <c r="D33" i="1" l="1"/>
  <c r="E19" i="1" l="1"/>
  <c r="E18" i="1" s="1"/>
  <c r="D32" i="1" l="1"/>
  <c r="D47" i="1" l="1"/>
  <c r="E46" i="1"/>
  <c r="D46" i="1"/>
  <c r="C46" i="1"/>
  <c r="B46" i="1"/>
  <c r="E28" i="1" l="1"/>
  <c r="D28" i="1" s="1"/>
  <c r="D14" i="1" l="1"/>
  <c r="E51" i="1" l="1"/>
  <c r="D34" i="1" l="1"/>
  <c r="D15" i="1" l="1"/>
  <c r="C29" i="1"/>
  <c r="C35" i="1" s="1"/>
  <c r="A35" i="1"/>
  <c r="D11" i="1"/>
  <c r="E16" i="1"/>
  <c r="D12" i="1" l="1"/>
  <c r="D13" i="1"/>
  <c r="E17" i="1"/>
  <c r="D18" i="1"/>
  <c r="E8" i="1"/>
  <c r="D10" i="1"/>
  <c r="D9" i="1" l="1"/>
  <c r="E9" i="1" s="1"/>
  <c r="D29" i="1"/>
  <c r="E29" i="1" l="1"/>
  <c r="E35" i="1" s="1"/>
  <c r="D36" i="1" s="1"/>
</calcChain>
</file>

<file path=xl/sharedStrings.xml><?xml version="1.0" encoding="utf-8"?>
<sst xmlns="http://schemas.openxmlformats.org/spreadsheetml/2006/main" count="105" uniqueCount="73">
  <si>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</si>
  <si>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</si>
  <si>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</si>
  <si>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</si>
  <si>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</si>
  <si>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</si>
  <si>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*работы по надлежащему содержанию и ремонту лифтов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</si>
  <si>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</si>
  <si>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</si>
  <si>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</si>
  <si>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</si>
  <si>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</si>
  <si>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</si>
  <si>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Университетская, д.8</t>
  </si>
  <si>
    <t>Остаток средств на конец периода (+ есть средства, -задолженность)</t>
  </si>
  <si>
    <t>единица измерения работы и услуги</t>
  </si>
  <si>
    <t>Цена выполненной работы и услуги в руб.</t>
  </si>
  <si>
    <t>Стоимость выполн.работы /услуги на 1 кв.м.</t>
  </si>
  <si>
    <t>Начислено за данный период по статье "содержание помещения",руб</t>
  </si>
  <si>
    <t>Кол-во месяцев</t>
  </si>
  <si>
    <t>руб</t>
  </si>
  <si>
    <t>Площадь дома, м2</t>
  </si>
  <si>
    <t>Ресурсоснабжающая организация (РСО)</t>
  </si>
  <si>
    <t>ИТОГО</t>
  </si>
  <si>
    <t>руб.</t>
  </si>
  <si>
    <t>Финансовый счет дома</t>
  </si>
  <si>
    <t>Всего начислено УК Атал</t>
  </si>
  <si>
    <t>Приход,руб</t>
  </si>
  <si>
    <t>Расход,руб</t>
  </si>
  <si>
    <t>Начислено собственникам</t>
  </si>
  <si>
    <t>прочим потребит. и на производ. нужды</t>
  </si>
  <si>
    <t>*электроизмерительные работы</t>
  </si>
  <si>
    <t>август</t>
  </si>
  <si>
    <t>Получено средств от применения повыш.коэфф-та к квартирам без ИПУ</t>
  </si>
  <si>
    <t>Предоставлено услуг РСО</t>
  </si>
  <si>
    <t>по индивид.потреблению</t>
  </si>
  <si>
    <t>содержание общего имущества дома</t>
  </si>
  <si>
    <t>АО "Водоканал" (холодное водоснабжение), руб</t>
  </si>
  <si>
    <t>АО "Водоканал" (отведение сточных вод), руб</t>
  </si>
  <si>
    <t>АО "Чувашская энергосбытовая компания" (электроэнергия), руб</t>
  </si>
  <si>
    <t>Экономия расходов на коммун.услуги на содерж.общего имущества дома, руб</t>
  </si>
  <si>
    <t>тыс.руб.</t>
  </si>
  <si>
    <t>МУП "Теплосеть"(отопление),руб</t>
  </si>
  <si>
    <t>МУП"Теплосеть" (горячее водоснабж.),руб</t>
  </si>
  <si>
    <t>ООО МВК "Экоцентр" (обращение с ТКО), руб</t>
  </si>
  <si>
    <t xml:space="preserve">4.Обеспечение устранения аварий в соответствии с установленными предельными сроками на внутридомовых инженерных системах в доме. </t>
  </si>
  <si>
    <t>5. Обслуживание спецсчета</t>
  </si>
  <si>
    <t>Тариф на 1 кв.м., руб</t>
  </si>
  <si>
    <t>март</t>
  </si>
  <si>
    <t xml:space="preserve">3.Работы по содержанию помещений, входящих в состав общего имущества в многоквартирном доме, земельного участка, придомовой территории, работы по обеспечению требований пожарной безопасности. </t>
  </si>
  <si>
    <t>сентябрь</t>
  </si>
  <si>
    <t>Отчет по предоставлению коммунальных услуг по жилым помещениям за 2020 г</t>
  </si>
  <si>
    <t>Остаток средств на 01/01/2020 г (+ есть средства, -задолженность)</t>
  </si>
  <si>
    <t>ремонт и обследование лифтов п.3,4</t>
  </si>
  <si>
    <t>май</t>
  </si>
  <si>
    <t>*дератизация,дезинсекция мест общего пользования</t>
  </si>
  <si>
    <t>Замена нижней разводки канализации п.4</t>
  </si>
  <si>
    <t>ремонт фасада нежилого помещения</t>
  </si>
  <si>
    <t>ремонт мягкой кровли нежилого помещения</t>
  </si>
  <si>
    <t>Начислено взносов на капит.ремонт по состоянию на 01.01.2021г</t>
  </si>
  <si>
    <t>Поступило взносов на капит.ремонт по состоянию на 01.01.2021г</t>
  </si>
  <si>
    <t>Израсходовано на капремонт со спецсчета в 2020 г</t>
  </si>
  <si>
    <t>Остаток средств на спецсчете на 01.01.2021 г</t>
  </si>
  <si>
    <t>янв,нояб</t>
  </si>
  <si>
    <t>в теч.года</t>
  </si>
  <si>
    <t>дезинфекция заключительная (коронавирус) по предписанию Роспотребнадзора п.4,3,1</t>
  </si>
  <si>
    <t>ремонт трассы отопления в подвале п.3</t>
  </si>
  <si>
    <t>ноябрь</t>
  </si>
  <si>
    <t>работы на общедомовой системе отопления кв.75, 86</t>
  </si>
  <si>
    <t>работы на общедомовой системе электроснабжения п.1 (замена светильников 11 шт)</t>
  </si>
  <si>
    <t>работы на общедомовой системе ХГВС на техэтаже п.3</t>
  </si>
  <si>
    <t>6.Работы по ремонту общедомового имущества всего, в т.ч.</t>
  </si>
  <si>
    <t>7. Расходы на коммун.услуги в целях содержания общего имущества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</si>
</sst>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/>
    <xf numFmtId="0" fontId="4" fillId="0" borderId="0" xfId="0" applyFont="1" applyFill="1"/>
    <xf numFmtId="0" fontId="3" fillId="0" borderId="0" xfId="0" applyFont="1" applyFill="1" applyAlignment="1">
      <alignment horizontal="center" vertical="top"/>
    </xf>
    <xf numFmtId="0" fontId="4" fillId="0" borderId="0" xfId="0" applyFont="1"/>
    <xf numFmtId="0" fontId="5" fillId="0" borderId="0" xfId="0" applyFont="1"/>
    <xf numFmtId="0" fontId="8" fillId="0" borderId="0" xfId="0" applyFont="1" applyFill="1"/>
    <xf numFmtId="0" fontId="8" fillId="0" borderId="0" xfId="0" applyFont="1" applyFill="1" applyAlignment="1">
      <alignment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8" fillId="0" borderId="2" xfId="0" applyFont="1" applyFill="1" applyBorder="1" applyAlignment="1">
      <alignment vertical="top" wrapText="1"/>
    </xf>
    <xf numFmtId="2" fontId="8" fillId="0" borderId="1" xfId="0" applyNumberFormat="1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Alignment="1">
      <alignment vertical="top"/>
    </xf>
    <xf numFmtId="1" fontId="7" fillId="0" borderId="0" xfId="0" applyNumberFormat="1" applyFont="1" applyFill="1"/>
    <xf numFmtId="0" fontId="5" fillId="0" borderId="0" xfId="0" applyFont="1" applyFill="1"/>
    <xf numFmtId="0" fontId="0" fillId="0" borderId="0" xfId="0" applyFill="1"/>
    <xf numFmtId="0" fontId="6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8" fillId="0" borderId="2" xfId="0" applyNumberFormat="1" applyFont="1" applyFill="1" applyBorder="1" applyAlignment="1">
      <alignment vertical="top" wrapText="1"/>
    </xf>
    <xf numFmtId="0" fontId="8" fillId="0" borderId="15" xfId="0" applyFont="1" applyFill="1" applyBorder="1" applyAlignment="1">
      <alignment vertical="top" wrapText="1"/>
    </xf>
    <xf numFmtId="0" fontId="8" fillId="0" borderId="16" xfId="0" applyFont="1" applyFill="1" applyBorder="1" applyAlignment="1">
      <alignment horizontal="center" vertical="top" wrapText="1"/>
    </xf>
    <xf numFmtId="0" fontId="7" fillId="0" borderId="0" xfId="0" applyFont="1" applyFill="1" applyBorder="1"/>
    <xf numFmtId="0" fontId="2" fillId="0" borderId="0" xfId="0" applyFont="1" applyFill="1" applyBorder="1"/>
    <xf numFmtId="0" fontId="8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9" xfId="0" applyFont="1" applyFill="1" applyBorder="1" applyAlignment="1">
      <alignment vertical="top" wrapText="1"/>
    </xf>
    <xf numFmtId="0" fontId="7" fillId="0" borderId="1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7" fillId="2" borderId="6" xfId="0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 wrapText="1"/>
    </xf>
    <xf numFmtId="2" fontId="7" fillId="2" borderId="7" xfId="0" applyNumberFormat="1" applyFont="1" applyFill="1" applyBorder="1" applyAlignment="1">
      <alignment vertical="top" wrapText="1"/>
    </xf>
    <xf numFmtId="0" fontId="10" fillId="2" borderId="11" xfId="0" applyFont="1" applyFill="1" applyBorder="1" applyAlignment="1">
      <alignment vertical="top" wrapText="1"/>
    </xf>
    <xf numFmtId="0" fontId="8" fillId="0" borderId="2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1" fontId="8" fillId="0" borderId="0" xfId="0" applyNumberFormat="1" applyFont="1" applyFill="1" applyAlignment="1">
      <alignment horizontal="right" vertical="top" wrapText="1"/>
    </xf>
    <xf numFmtId="1" fontId="8" fillId="0" borderId="0" xfId="0" applyNumberFormat="1" applyFont="1" applyFill="1" applyAlignment="1">
      <alignment vertical="top" wrapText="1"/>
    </xf>
    <xf numFmtId="0" fontId="9" fillId="0" borderId="18" xfId="0" applyFont="1" applyFill="1" applyBorder="1" applyAlignment="1">
      <alignment vertical="top" wrapText="1"/>
    </xf>
    <xf numFmtId="0" fontId="9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10" fillId="2" borderId="1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1" fontId="8" fillId="0" borderId="0" xfId="0" applyNumberFormat="1" applyFont="1" applyFill="1" applyAlignment="1">
      <alignment vertical="top"/>
    </xf>
    <xf numFmtId="0" fontId="0" fillId="0" borderId="0" xfId="0" applyFont="1" applyFill="1"/>
    <xf numFmtId="0" fontId="7" fillId="2" borderId="22" xfId="0" applyFont="1" applyFill="1" applyBorder="1" applyAlignment="1">
      <alignment horizontal="center" vertical="top" wrapText="1"/>
    </xf>
    <xf numFmtId="0" fontId="7" fillId="2" borderId="23" xfId="0" applyFont="1" applyFill="1" applyBorder="1" applyAlignment="1">
      <alignment horizontal="center" vertical="top" wrapText="1"/>
    </xf>
    <xf numFmtId="2" fontId="7" fillId="0" borderId="0" xfId="0" applyNumberFormat="1" applyFont="1" applyFill="1" applyBorder="1" applyAlignment="1">
      <alignment vertical="top" wrapText="1"/>
    </xf>
    <xf numFmtId="1" fontId="7" fillId="0" borderId="0" xfId="0" applyNumberFormat="1" applyFont="1" applyFill="1" applyBorder="1" applyAlignment="1">
      <alignment vertical="top"/>
    </xf>
    <xf numFmtId="0" fontId="9" fillId="0" borderId="10" xfId="0" applyFont="1" applyFill="1" applyBorder="1" applyAlignment="1">
      <alignment vertical="top" wrapText="1"/>
    </xf>
    <xf numFmtId="0" fontId="9" fillId="0" borderId="11" xfId="0" applyFont="1" applyFill="1" applyBorder="1" applyAlignment="1">
      <alignment vertical="top" wrapText="1"/>
    </xf>
    <xf numFmtId="0" fontId="9" fillId="0" borderId="19" xfId="0" applyFont="1" applyFill="1" applyBorder="1" applyAlignment="1">
      <alignment horizontal="center" vertical="top" wrapText="1"/>
    </xf>
    <xf numFmtId="0" fontId="9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9" fillId="0" borderId="1" xfId="0" applyFont="1" applyFill="1" applyBorder="1" applyAlignment="1">
      <alignment horizontal="center" vertical="top" wrapText="1"/>
    </xf>
    <xf numFmtId="0" fontId="10" fillId="0" borderId="0" xfId="0" applyFont="1" applyFill="1"/>
    <xf numFmtId="0" fontId="14" fillId="0" borderId="0" xfId="0" applyFont="1" applyFill="1"/>
    <xf numFmtId="0" fontId="15" fillId="0" borderId="0" xfId="0" applyFont="1" applyFill="1"/>
    <xf numFmtId="0" fontId="16" fillId="0" borderId="0" xfId="0" applyFont="1" applyFill="1"/>
    <xf numFmtId="1" fontId="9" fillId="0" borderId="11" xfId="0" applyNumberFormat="1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13" fillId="0" borderId="0" xfId="0" applyFont="1" applyFill="1" applyBorder="1"/>
    <xf numFmtId="0" fontId="8" fillId="0" borderId="1" xfId="0" applyFont="1" applyFill="1" applyBorder="1" applyAlignment="1">
      <alignment horizontal="center" vertical="top" wrapText="1"/>
    </xf>
    <xf numFmtId="165" fontId="8" fillId="0" borderId="1" xfId="1" applyNumberFormat="1" applyFont="1" applyFill="1" applyBorder="1" applyAlignment="1">
      <alignment vertical="top"/>
    </xf>
    <xf numFmtId="165" fontId="8" fillId="0" borderId="3" xfId="1" applyNumberFormat="1" applyFont="1" applyFill="1" applyBorder="1" applyAlignment="1">
      <alignment vertical="top"/>
    </xf>
    <xf numFmtId="165" fontId="9" fillId="0" borderId="20" xfId="1" applyNumberFormat="1" applyFont="1" applyFill="1" applyBorder="1" applyAlignment="1">
      <alignment vertical="top" wrapText="1"/>
    </xf>
    <xf numFmtId="165" fontId="9" fillId="0" borderId="3" xfId="1" applyNumberFormat="1" applyFont="1" applyFill="1" applyBorder="1" applyAlignment="1">
      <alignment vertical="top" wrapText="1"/>
    </xf>
    <xf numFmtId="165" fontId="9" fillId="0" borderId="11" xfId="1" applyNumberFormat="1" applyFont="1" applyFill="1" applyBorder="1" applyAlignment="1">
      <alignment vertical="top" wrapText="1"/>
    </xf>
    <xf numFmtId="165" fontId="9" fillId="0" borderId="12" xfId="1" applyNumberFormat="1" applyFont="1" applyFill="1" applyBorder="1" applyAlignment="1">
      <alignment vertical="top" wrapText="1"/>
    </xf>
    <xf numFmtId="165" fontId="10" fillId="2" borderId="11" xfId="1" applyNumberFormat="1" applyFont="1" applyFill="1" applyBorder="1" applyAlignment="1">
      <alignment vertical="top" wrapText="1"/>
    </xf>
    <xf numFmtId="165" fontId="10" fillId="2" borderId="12" xfId="1" applyNumberFormat="1" applyFont="1" applyFill="1" applyBorder="1" applyAlignment="1">
      <alignment vertical="top" wrapText="1"/>
    </xf>
    <xf numFmtId="165" fontId="8" fillId="0" borderId="3" xfId="1" applyNumberFormat="1" applyFont="1" applyFill="1" applyBorder="1" applyAlignment="1">
      <alignment vertical="top" wrapText="1"/>
    </xf>
    <xf numFmtId="165" fontId="7" fillId="2" borderId="8" xfId="1" applyNumberFormat="1" applyFont="1" applyFill="1" applyBorder="1" applyAlignment="1">
      <alignment vertical="top" wrapText="1"/>
    </xf>
    <xf numFmtId="165" fontId="7" fillId="0" borderId="14" xfId="1" applyNumberFormat="1" applyFont="1" applyFill="1" applyBorder="1" applyAlignment="1">
      <alignment vertical="top"/>
    </xf>
    <xf numFmtId="165" fontId="7" fillId="0" borderId="24" xfId="1" applyNumberFormat="1" applyFont="1" applyFill="1" applyBorder="1" applyAlignment="1">
      <alignment vertical="top"/>
    </xf>
    <xf numFmtId="0" fontId="8" fillId="0" borderId="3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top" wrapText="1"/>
    </xf>
    <xf numFmtId="2" fontId="8" fillId="0" borderId="16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vertical="top" wrapText="1"/>
    </xf>
    <xf numFmtId="1" fontId="7" fillId="2" borderId="14" xfId="0" applyNumberFormat="1" applyFont="1" applyFill="1" applyBorder="1" applyAlignment="1">
      <alignment vertical="top" wrapText="1"/>
    </xf>
    <xf numFmtId="1" fontId="8" fillId="2" borderId="14" xfId="0" applyNumberFormat="1" applyFont="1" applyFill="1" applyBorder="1" applyAlignment="1">
      <alignment horizontal="center" vertical="top" wrapText="1"/>
    </xf>
    <xf numFmtId="2" fontId="7" fillId="2" borderId="14" xfId="0" applyNumberFormat="1" applyFont="1" applyFill="1" applyBorder="1" applyAlignment="1">
      <alignment vertical="top" wrapText="1"/>
    </xf>
    <xf numFmtId="165" fontId="7" fillId="2" borderId="24" xfId="1" applyNumberFormat="1" applyFont="1" applyFill="1" applyBorder="1" applyAlignment="1">
      <alignment vertical="top" wrapText="1"/>
    </xf>
    <xf numFmtId="0" fontId="9" fillId="0" borderId="25" xfId="0" applyFont="1" applyFill="1" applyBorder="1" applyAlignment="1">
      <alignment vertical="top" wrapText="1"/>
    </xf>
    <xf numFmtId="165" fontId="9" fillId="0" borderId="26" xfId="1" applyNumberFormat="1" applyFont="1" applyFill="1" applyBorder="1" applyAlignment="1">
      <alignment vertical="top"/>
    </xf>
    <xf numFmtId="165" fontId="9" fillId="0" borderId="27" xfId="1" applyNumberFormat="1" applyFont="1" applyFill="1" applyBorder="1" applyAlignment="1">
      <alignment vertical="top"/>
    </xf>
    <xf numFmtId="166" fontId="10" fillId="0" borderId="0" xfId="1" applyNumberFormat="1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13" fillId="2" borderId="0" xfId="0" applyFont="1" applyFill="1" applyAlignment="1"/>
    <xf numFmtId="0" fontId="9" fillId="2" borderId="0" xfId="0" applyFont="1" applyFill="1" applyAlignment="1">
      <alignment vertical="top" wrapText="1"/>
    </xf>
    <xf numFmtId="166" fontId="10" fillId="2" borderId="0" xfId="1" applyNumberFormat="1" applyFont="1" applyFill="1" applyAlignment="1">
      <alignment vertical="top" wrapText="1"/>
    </xf>
    <xf numFmtId="0" fontId="8" fillId="0" borderId="9" xfId="0" applyNumberFormat="1" applyFont="1" applyFill="1" applyBorder="1" applyAlignment="1">
      <alignment vertical="top" wrapText="1"/>
    </xf>
    <xf numFmtId="165" fontId="8" fillId="0" borderId="4" xfId="1" applyNumberFormat="1" applyFont="1" applyFill="1" applyBorder="1" applyAlignment="1">
      <alignment vertical="top"/>
    </xf>
    <xf numFmtId="165" fontId="8" fillId="0" borderId="5" xfId="1" applyNumberFormat="1" applyFont="1" applyFill="1" applyBorder="1" applyAlignment="1">
      <alignment vertical="top"/>
    </xf>
    <xf numFmtId="165" fontId="8" fillId="0" borderId="17" xfId="1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165" fontId="8" fillId="0" borderId="1" xfId="1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0" fillId="0" borderId="0" xfId="0" applyFill="1" applyBorder="1"/>
    <xf numFmtId="0" fontId="8" fillId="0" borderId="1" xfId="0" applyFont="1" applyFill="1" applyBorder="1" applyAlignment="1">
      <alignment horizontal="center" vertical="top" wrapText="1"/>
    </xf>
    <xf numFmtId="1" fontId="8" fillId="0" borderId="0" xfId="0" applyNumberFormat="1" applyFont="1" applyFill="1" applyBorder="1" applyAlignment="1">
      <alignment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vertical="top" wrapText="1"/>
    </xf>
    <xf numFmtId="0" fontId="13" fillId="0" borderId="0" xfId="0" applyFont="1" applyAlignment="1"/>
    <xf numFmtId="165" fontId="7" fillId="0" borderId="0" xfId="1" applyNumberFormat="1" applyFont="1" applyFill="1" applyAlignment="1">
      <alignment vertical="top"/>
    </xf>
    <xf numFmtId="165" fontId="7" fillId="0" borderId="0" xfId="1" applyNumberFormat="1" applyFont="1" applyFill="1" applyAlignment="1">
      <alignment horizontal="right" vertical="top" wrapText="1"/>
    </xf>
    <xf numFmtId="165" fontId="9" fillId="0" borderId="19" xfId="1" applyNumberFormat="1" applyFont="1" applyFill="1" applyBorder="1" applyAlignment="1">
      <alignment vertical="top" wrapText="1"/>
    </xf>
    <xf numFmtId="165" fontId="9" fillId="0" borderId="1" xfId="1" applyNumberFormat="1" applyFont="1" applyFill="1" applyBorder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3" fillId="0" borderId="0" xfId="0" applyFont="1" applyAlignment="1"/>
    <xf numFmtId="0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0" fontId="7" fillId="0" borderId="6" xfId="0" applyNumberFormat="1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topLeftCell="A16" zoomScale="75" zoomScaleNormal="75" workbookViewId="0">
      <selection activeCell="A19" sqref="A19"/>
    </sheetView>
  </sheetViews>
  <sheetFormatPr defaultRowHeight="16.8" x14ac:dyDescent="0.3"/>
  <cols>
    <col min="1" max="1" width="82.44140625" style="7" customWidth="1"/>
    <col min="2" max="2" width="13.44140625" style="7" customWidth="1"/>
    <col min="3" max="3" width="13.6640625" style="7" customWidth="1"/>
    <col min="4" max="4" width="14.44140625" style="7" customWidth="1"/>
    <col min="5" max="5" width="14.109375" style="7" customWidth="1"/>
    <col min="6" max="6" width="16.88671875" style="16" bestFit="1" customWidth="1"/>
    <col min="7" max="7" width="9.109375" style="6"/>
    <col min="8" max="8" width="9.109375" style="2"/>
    <col min="9" max="9" width="9.109375" style="4"/>
    <col min="10" max="10" width="9.109375" style="5"/>
  </cols>
  <sheetData>
    <row r="1" spans="1:10" s="19" customFormat="1" ht="31.2" x14ac:dyDescent="0.3">
      <c r="A1" s="38" t="s">
        <v>9</v>
      </c>
      <c r="B1" s="7"/>
      <c r="C1" s="7">
        <v>2020</v>
      </c>
      <c r="D1" s="39" t="s">
        <v>19</v>
      </c>
      <c r="E1" s="39">
        <v>12</v>
      </c>
      <c r="F1" s="16"/>
      <c r="G1" s="6"/>
      <c r="H1" s="2"/>
      <c r="I1" s="2"/>
      <c r="J1" s="18"/>
    </row>
    <row r="2" spans="1:10" s="19" customFormat="1" x14ac:dyDescent="0.3">
      <c r="A2" s="40" t="s">
        <v>13</v>
      </c>
      <c r="B2" s="7"/>
      <c r="C2" s="7"/>
      <c r="D2" s="7"/>
      <c r="E2" s="7"/>
      <c r="F2" s="16"/>
      <c r="G2" s="6"/>
      <c r="H2" s="2"/>
      <c r="I2" s="2"/>
      <c r="J2" s="18"/>
    </row>
    <row r="3" spans="1:10" s="19" customFormat="1" x14ac:dyDescent="0.3">
      <c r="A3" s="7" t="s">
        <v>21</v>
      </c>
      <c r="B3" s="7">
        <v>9427</v>
      </c>
      <c r="C3" s="7"/>
      <c r="D3" s="7"/>
      <c r="E3" s="41"/>
      <c r="F3" s="16"/>
      <c r="G3" s="6"/>
      <c r="H3" s="2"/>
      <c r="I3" s="2"/>
      <c r="J3" s="18"/>
    </row>
    <row r="4" spans="1:10" s="19" customFormat="1" x14ac:dyDescent="0.3">
      <c r="A4" s="7" t="s">
        <v>47</v>
      </c>
      <c r="B4" s="7">
        <v>17.079999999999998</v>
      </c>
      <c r="C4" s="7">
        <v>17.12</v>
      </c>
      <c r="D4" s="7"/>
      <c r="E4" s="7"/>
      <c r="F4" s="16"/>
      <c r="G4" s="6"/>
      <c r="H4" s="2"/>
      <c r="I4" s="2"/>
      <c r="J4" s="18"/>
    </row>
    <row r="5" spans="1:10" s="19" customFormat="1" x14ac:dyDescent="0.3">
      <c r="A5" s="7" t="s">
        <v>18</v>
      </c>
      <c r="B5" s="118">
        <v>1934097</v>
      </c>
      <c r="C5" s="42"/>
      <c r="D5" s="42"/>
      <c r="E5" s="7"/>
      <c r="F5" s="42"/>
      <c r="G5" s="7"/>
      <c r="H5" s="2"/>
      <c r="I5" s="2"/>
      <c r="J5" s="18"/>
    </row>
    <row r="6" spans="1:10" s="19" customFormat="1" ht="17.399999999999999" thickBot="1" x14ac:dyDescent="0.35">
      <c r="A6" s="7" t="s">
        <v>0</v>
      </c>
      <c r="B6" s="7">
        <v>100</v>
      </c>
      <c r="C6" s="7"/>
      <c r="D6" s="7"/>
      <c r="E6" s="7"/>
      <c r="F6" s="42"/>
      <c r="G6" s="6"/>
      <c r="H6" s="2"/>
      <c r="I6" s="2"/>
      <c r="J6" s="18"/>
    </row>
    <row r="7" spans="1:10" s="21" customFormat="1" ht="62.4" x14ac:dyDescent="0.3">
      <c r="A7" s="8" t="s">
        <v>1</v>
      </c>
      <c r="B7" s="10" t="s">
        <v>10</v>
      </c>
      <c r="C7" s="10" t="s">
        <v>15</v>
      </c>
      <c r="D7" s="10" t="s">
        <v>17</v>
      </c>
      <c r="E7" s="9" t="s">
        <v>16</v>
      </c>
      <c r="F7" s="11"/>
      <c r="G7" s="11"/>
      <c r="H7" s="3"/>
      <c r="I7" s="3"/>
      <c r="J7" s="20"/>
    </row>
    <row r="8" spans="1:10" s="19" customFormat="1" x14ac:dyDescent="0.3">
      <c r="A8" s="12" t="s">
        <v>2</v>
      </c>
      <c r="B8" s="27" t="s">
        <v>11</v>
      </c>
      <c r="C8" s="72" t="s">
        <v>20</v>
      </c>
      <c r="D8" s="13">
        <v>1.06</v>
      </c>
      <c r="E8" s="81">
        <f>D8*B3*E1</f>
        <v>119911.44</v>
      </c>
      <c r="F8" s="16"/>
      <c r="G8" s="6"/>
      <c r="H8" s="2"/>
      <c r="I8" s="2"/>
      <c r="J8" s="18"/>
    </row>
    <row r="9" spans="1:10" s="19" customFormat="1" ht="46.8" x14ac:dyDescent="0.3">
      <c r="A9" s="12" t="s">
        <v>3</v>
      </c>
      <c r="B9" s="27" t="s">
        <v>11</v>
      </c>
      <c r="C9" s="72" t="s">
        <v>20</v>
      </c>
      <c r="D9" s="13">
        <f>6.2+D10+D11+D12+D13+D14</f>
        <v>8.0438545313107745</v>
      </c>
      <c r="E9" s="81">
        <f>D9*E1*B3</f>
        <v>909953.00000000012</v>
      </c>
      <c r="F9" s="16"/>
      <c r="G9" s="6"/>
      <c r="H9" s="2"/>
      <c r="I9" s="2"/>
      <c r="J9" s="18"/>
    </row>
    <row r="10" spans="1:10" s="19" customFormat="1" ht="16.05" customHeight="1" x14ac:dyDescent="0.3">
      <c r="A10" s="14" t="s">
        <v>4</v>
      </c>
      <c r="B10" s="27"/>
      <c r="C10" s="72" t="s">
        <v>20</v>
      </c>
      <c r="D10" s="13">
        <f>E10/E1/B3</f>
        <v>3.9779357165588204E-2</v>
      </c>
      <c r="E10" s="81">
        <v>4500</v>
      </c>
      <c r="F10" s="16"/>
      <c r="G10" s="6"/>
      <c r="H10" s="2"/>
      <c r="I10" s="2"/>
      <c r="J10" s="18"/>
    </row>
    <row r="11" spans="1:10" s="19" customFormat="1" ht="16.05" customHeight="1" x14ac:dyDescent="0.3">
      <c r="A11" s="14" t="s">
        <v>5</v>
      </c>
      <c r="B11" s="27"/>
      <c r="C11" s="72" t="s">
        <v>20</v>
      </c>
      <c r="D11" s="13">
        <f>E11/E1/B3</f>
        <v>0</v>
      </c>
      <c r="E11" s="81"/>
      <c r="F11" s="16"/>
      <c r="G11" s="6"/>
      <c r="H11" s="2"/>
      <c r="I11" s="2"/>
      <c r="J11" s="18"/>
    </row>
    <row r="12" spans="1:10" s="19" customFormat="1" ht="16.05" customHeight="1" x14ac:dyDescent="0.3">
      <c r="A12" s="14" t="s">
        <v>6</v>
      </c>
      <c r="B12" s="27"/>
      <c r="C12" s="72" t="s">
        <v>20</v>
      </c>
      <c r="D12" s="13">
        <f>E12/B3/E1</f>
        <v>1.6827110073901206</v>
      </c>
      <c r="E12" s="81">
        <v>190355</v>
      </c>
      <c r="F12" s="16"/>
      <c r="G12" s="6"/>
      <c r="H12" s="2"/>
      <c r="I12" s="2"/>
      <c r="J12" s="18"/>
    </row>
    <row r="13" spans="1:10" s="19" customFormat="1" ht="16.05" customHeight="1" x14ac:dyDescent="0.3">
      <c r="A13" s="14" t="s">
        <v>31</v>
      </c>
      <c r="B13" s="27"/>
      <c r="C13" s="72" t="s">
        <v>24</v>
      </c>
      <c r="D13" s="13">
        <f>E13/E1/B3</f>
        <v>6.6705562038117464E-2</v>
      </c>
      <c r="E13" s="81">
        <v>7546</v>
      </c>
      <c r="F13" s="16"/>
      <c r="G13" s="6"/>
    </row>
    <row r="14" spans="1:10" s="110" customFormat="1" ht="16.05" customHeight="1" x14ac:dyDescent="0.3">
      <c r="A14" s="14" t="s">
        <v>55</v>
      </c>
      <c r="B14" s="88"/>
      <c r="C14" s="108" t="s">
        <v>20</v>
      </c>
      <c r="D14" s="13">
        <f>E14/B3/E1</f>
        <v>5.4658604716947778E-2</v>
      </c>
      <c r="E14" s="81">
        <f>0.05*E1*B3+527</f>
        <v>6183.2000000000007</v>
      </c>
      <c r="F14" s="15"/>
      <c r="G14" s="15"/>
      <c r="H14" s="48"/>
      <c r="I14" s="109"/>
      <c r="J14" s="109"/>
    </row>
    <row r="15" spans="1:10" s="19" customFormat="1" ht="46.8" x14ac:dyDescent="0.3">
      <c r="A15" s="12" t="s">
        <v>49</v>
      </c>
      <c r="B15" s="27" t="s">
        <v>11</v>
      </c>
      <c r="C15" s="72" t="s">
        <v>20</v>
      </c>
      <c r="D15" s="13">
        <f>E15/E1/B3</f>
        <v>4.6221173225840664</v>
      </c>
      <c r="E15" s="81">
        <f>12070*3.61*E1</f>
        <v>522872.39999999997</v>
      </c>
      <c r="F15" s="16"/>
      <c r="G15" s="6"/>
      <c r="H15" s="2"/>
      <c r="I15" s="2"/>
      <c r="J15" s="18"/>
    </row>
    <row r="16" spans="1:10" s="19" customFormat="1" ht="31.2" x14ac:dyDescent="0.3">
      <c r="A16" s="12" t="s">
        <v>45</v>
      </c>
      <c r="B16" s="27" t="s">
        <v>11</v>
      </c>
      <c r="C16" s="72" t="s">
        <v>20</v>
      </c>
      <c r="D16" s="13">
        <v>0.51</v>
      </c>
      <c r="E16" s="81">
        <f>D16*E1*B3</f>
        <v>57693.24</v>
      </c>
      <c r="F16" s="16"/>
      <c r="G16" s="6"/>
      <c r="H16" s="2"/>
      <c r="I16" s="2"/>
      <c r="J16" s="18"/>
    </row>
    <row r="17" spans="1:10" s="19" customFormat="1" ht="16.05" customHeight="1" thickBot="1" x14ac:dyDescent="0.35">
      <c r="A17" s="27" t="s">
        <v>46</v>
      </c>
      <c r="B17" s="27" t="s">
        <v>11</v>
      </c>
      <c r="C17" s="106" t="s">
        <v>20</v>
      </c>
      <c r="D17" s="13">
        <v>0.2</v>
      </c>
      <c r="E17" s="107">
        <f>D17*E1*B3</f>
        <v>22624.800000000003</v>
      </c>
      <c r="F17" s="16"/>
      <c r="G17" s="6"/>
      <c r="H17" s="2"/>
      <c r="I17" s="2"/>
      <c r="J17" s="18"/>
    </row>
    <row r="18" spans="1:10" s="19" customFormat="1" ht="16.05" customHeight="1" x14ac:dyDescent="0.3">
      <c r="A18" s="33" t="s">
        <v>71</v>
      </c>
      <c r="B18" s="34"/>
      <c r="C18" s="34"/>
      <c r="D18" s="35">
        <f>E18/E1/B3</f>
        <v>1.5973198437113256</v>
      </c>
      <c r="E18" s="82">
        <f>E19+E20+E21+E27+E22+E23+E24+E25+E26</f>
        <v>180695.21</v>
      </c>
      <c r="F18" s="16"/>
      <c r="G18" s="6"/>
      <c r="H18" s="2"/>
      <c r="I18" s="2"/>
      <c r="J18" s="18"/>
    </row>
    <row r="19" spans="1:10" s="50" customFormat="1" ht="16.05" customHeight="1" x14ac:dyDescent="0.3">
      <c r="A19" s="12" t="s">
        <v>68</v>
      </c>
      <c r="B19" s="27" t="s">
        <v>63</v>
      </c>
      <c r="C19" s="111" t="s">
        <v>20</v>
      </c>
      <c r="D19" s="13"/>
      <c r="E19" s="81">
        <f>976.22+1516.56</f>
        <v>2492.7799999999997</v>
      </c>
      <c r="F19" s="16"/>
      <c r="G19" s="6"/>
      <c r="H19" s="2"/>
      <c r="I19" s="2"/>
      <c r="J19" s="18"/>
    </row>
    <row r="20" spans="1:10" s="50" customFormat="1" ht="16.05" customHeight="1" x14ac:dyDescent="0.3">
      <c r="A20" s="12" t="s">
        <v>70</v>
      </c>
      <c r="B20" s="27" t="s">
        <v>48</v>
      </c>
      <c r="C20" s="111" t="s">
        <v>20</v>
      </c>
      <c r="D20" s="13"/>
      <c r="E20" s="81">
        <v>20742.61</v>
      </c>
      <c r="F20" s="16"/>
      <c r="G20" s="6"/>
      <c r="H20" s="2"/>
      <c r="I20" s="2"/>
      <c r="J20" s="18"/>
    </row>
    <row r="21" spans="1:10" s="50" customFormat="1" ht="16.05" customHeight="1" x14ac:dyDescent="0.3">
      <c r="A21" s="12" t="s">
        <v>53</v>
      </c>
      <c r="B21" s="27" t="s">
        <v>54</v>
      </c>
      <c r="C21" s="111" t="s">
        <v>20</v>
      </c>
      <c r="D21" s="13"/>
      <c r="E21" s="81">
        <v>24000</v>
      </c>
      <c r="F21" s="16"/>
      <c r="G21" s="6"/>
      <c r="H21" s="2"/>
      <c r="I21" s="2"/>
      <c r="J21" s="18"/>
    </row>
    <row r="22" spans="1:10" s="50" customFormat="1" ht="16.05" customHeight="1" x14ac:dyDescent="0.3">
      <c r="A22" s="12" t="s">
        <v>56</v>
      </c>
      <c r="B22" s="27" t="s">
        <v>32</v>
      </c>
      <c r="C22" s="111" t="s">
        <v>20</v>
      </c>
      <c r="D22" s="13"/>
      <c r="E22" s="81">
        <v>55091.37</v>
      </c>
      <c r="F22" s="16"/>
      <c r="G22" s="6"/>
      <c r="H22" s="2"/>
      <c r="I22" s="2"/>
      <c r="J22" s="18"/>
    </row>
    <row r="23" spans="1:10" s="50" customFormat="1" ht="16.05" customHeight="1" x14ac:dyDescent="0.3">
      <c r="A23" s="12" t="s">
        <v>57</v>
      </c>
      <c r="B23" s="27" t="s">
        <v>50</v>
      </c>
      <c r="C23" s="111" t="s">
        <v>20</v>
      </c>
      <c r="D23" s="13"/>
      <c r="E23" s="81">
        <v>24872.99</v>
      </c>
      <c r="F23" s="16"/>
      <c r="G23" s="6"/>
      <c r="H23" s="2"/>
      <c r="I23" s="2"/>
      <c r="J23" s="18"/>
    </row>
    <row r="24" spans="1:10" s="50" customFormat="1" ht="16.05" customHeight="1" x14ac:dyDescent="0.3">
      <c r="A24" s="12" t="s">
        <v>58</v>
      </c>
      <c r="B24" s="27" t="s">
        <v>50</v>
      </c>
      <c r="C24" s="111" t="s">
        <v>20</v>
      </c>
      <c r="D24" s="13"/>
      <c r="E24" s="81">
        <v>8737.58</v>
      </c>
      <c r="F24" s="16"/>
      <c r="G24" s="6"/>
      <c r="H24" s="2"/>
      <c r="I24" s="2"/>
      <c r="J24" s="18"/>
    </row>
    <row r="25" spans="1:10" s="50" customFormat="1" ht="16.05" customHeight="1" x14ac:dyDescent="0.3">
      <c r="A25" s="12" t="s">
        <v>69</v>
      </c>
      <c r="B25" s="27" t="s">
        <v>50</v>
      </c>
      <c r="C25" s="111" t="s">
        <v>20</v>
      </c>
      <c r="D25" s="13"/>
      <c r="E25" s="81">
        <v>12210.01</v>
      </c>
      <c r="F25" s="16"/>
      <c r="G25" s="6"/>
      <c r="H25" s="2"/>
      <c r="I25" s="2"/>
      <c r="J25" s="18"/>
    </row>
    <row r="26" spans="1:10" s="50" customFormat="1" ht="16.05" customHeight="1" x14ac:dyDescent="0.3">
      <c r="A26" s="12" t="s">
        <v>66</v>
      </c>
      <c r="B26" s="27" t="s">
        <v>67</v>
      </c>
      <c r="C26" s="111" t="s">
        <v>20</v>
      </c>
      <c r="D26" s="13"/>
      <c r="E26" s="81">
        <v>5447.87</v>
      </c>
      <c r="F26" s="16"/>
      <c r="G26" s="6"/>
      <c r="H26" s="2"/>
      <c r="I26" s="2"/>
      <c r="J26" s="18"/>
    </row>
    <row r="27" spans="1:10" s="50" customFormat="1" ht="16.05" customHeight="1" x14ac:dyDescent="0.3">
      <c r="A27" s="114" t="s">
        <v>65</v>
      </c>
      <c r="B27" s="27" t="s">
        <v>64</v>
      </c>
      <c r="C27" s="111" t="s">
        <v>20</v>
      </c>
      <c r="D27" s="13"/>
      <c r="E27" s="81">
        <v>27100</v>
      </c>
      <c r="F27" s="16"/>
      <c r="G27" s="6"/>
      <c r="H27" s="2"/>
      <c r="I27" s="2"/>
      <c r="J27" s="18"/>
    </row>
    <row r="28" spans="1:10" s="26" customFormat="1" ht="16.05" customHeight="1" thickBot="1" x14ac:dyDescent="0.35">
      <c r="A28" s="23" t="s">
        <v>72</v>
      </c>
      <c r="B28" s="24"/>
      <c r="C28" s="24" t="s">
        <v>20</v>
      </c>
      <c r="D28" s="87">
        <f>E28/E1/B3</f>
        <v>1.5542413634595666</v>
      </c>
      <c r="E28" s="105">
        <f>D46+D47</f>
        <v>175822</v>
      </c>
      <c r="F28" s="31"/>
      <c r="G28" s="32"/>
      <c r="H28" s="25"/>
      <c r="I28" s="25"/>
      <c r="J28" s="25"/>
    </row>
    <row r="29" spans="1:10" s="19" customFormat="1" ht="16.05" customHeight="1" thickBot="1" x14ac:dyDescent="0.35">
      <c r="A29" s="89" t="s">
        <v>7</v>
      </c>
      <c r="B29" s="90"/>
      <c r="C29" s="91" t="str">
        <f>C28</f>
        <v>руб</v>
      </c>
      <c r="D29" s="92">
        <f>D8+D9+D15+D16+D17+D18+D28</f>
        <v>17.587533061065734</v>
      </c>
      <c r="E29" s="93">
        <f>E8+E9+E15+E16+E17+E18+E28</f>
        <v>1989572.09</v>
      </c>
      <c r="F29" s="117"/>
      <c r="G29" s="17"/>
      <c r="H29" s="2"/>
      <c r="I29" s="2"/>
      <c r="J29" s="18"/>
    </row>
    <row r="30" spans="1:10" s="26" customFormat="1" ht="16.05" customHeight="1" thickBot="1" x14ac:dyDescent="0.35">
      <c r="A30" s="128" t="s">
        <v>25</v>
      </c>
      <c r="B30" s="129"/>
      <c r="C30" s="129"/>
      <c r="D30" s="51" t="s">
        <v>27</v>
      </c>
      <c r="E30" s="52" t="s">
        <v>28</v>
      </c>
      <c r="F30" s="53"/>
      <c r="G30" s="31"/>
      <c r="H30" s="54"/>
      <c r="I30" s="25"/>
      <c r="J30" s="25"/>
    </row>
    <row r="31" spans="1:10" s="61" customFormat="1" ht="16.05" customHeight="1" x14ac:dyDescent="0.3">
      <c r="A31" s="43" t="s">
        <v>52</v>
      </c>
      <c r="B31" s="29"/>
      <c r="C31" s="57" t="s">
        <v>24</v>
      </c>
      <c r="D31" s="119">
        <v>80198</v>
      </c>
      <c r="E31" s="75"/>
      <c r="F31" s="44"/>
      <c r="G31" s="58"/>
      <c r="H31" s="59"/>
      <c r="I31" s="59"/>
      <c r="J31" s="60"/>
    </row>
    <row r="32" spans="1:10" s="61" customFormat="1" ht="16.05" customHeight="1" x14ac:dyDescent="0.3">
      <c r="A32" s="14" t="s">
        <v>12</v>
      </c>
      <c r="B32" s="28"/>
      <c r="C32" s="62" t="s">
        <v>24</v>
      </c>
      <c r="D32" s="120">
        <f>26508/12*E1</f>
        <v>26508</v>
      </c>
      <c r="E32" s="76"/>
      <c r="F32" s="44"/>
      <c r="G32" s="58"/>
      <c r="H32" s="59"/>
      <c r="I32" s="59"/>
      <c r="J32" s="60"/>
    </row>
    <row r="33" spans="1:10" s="61" customFormat="1" ht="16.05" customHeight="1" x14ac:dyDescent="0.3">
      <c r="A33" s="14" t="s">
        <v>33</v>
      </c>
      <c r="B33" s="28"/>
      <c r="C33" s="62" t="s">
        <v>24</v>
      </c>
      <c r="D33" s="120">
        <f>2718.23+4178.08+6934.14</f>
        <v>13830.45</v>
      </c>
      <c r="E33" s="76"/>
      <c r="F33" s="44"/>
      <c r="G33" s="58"/>
      <c r="H33" s="59"/>
      <c r="I33" s="59"/>
      <c r="J33" s="60"/>
    </row>
    <row r="34" spans="1:10" s="66" customFormat="1" ht="16.05" customHeight="1" x14ac:dyDescent="0.35">
      <c r="A34" s="14" t="s">
        <v>29</v>
      </c>
      <c r="B34" s="28"/>
      <c r="C34" s="62" t="s">
        <v>24</v>
      </c>
      <c r="D34" s="120">
        <f>B5</f>
        <v>1934097</v>
      </c>
      <c r="E34" s="76"/>
      <c r="F34" s="45"/>
      <c r="G34" s="63"/>
      <c r="H34" s="64"/>
      <c r="I34" s="64"/>
      <c r="J34" s="65"/>
    </row>
    <row r="35" spans="1:10" s="66" customFormat="1" ht="16.05" customHeight="1" x14ac:dyDescent="0.35">
      <c r="A35" s="55" t="str">
        <f>A29</f>
        <v>итого расходы</v>
      </c>
      <c r="B35" s="56"/>
      <c r="C35" s="67" t="str">
        <f>C29</f>
        <v>руб</v>
      </c>
      <c r="D35" s="77"/>
      <c r="E35" s="78">
        <f>E29</f>
        <v>1989572.09</v>
      </c>
      <c r="F35" s="45"/>
      <c r="G35" s="63"/>
      <c r="H35" s="64"/>
      <c r="I35" s="64"/>
      <c r="J35" s="65"/>
    </row>
    <row r="36" spans="1:10" s="71" customFormat="1" ht="16.05" customHeight="1" thickBot="1" x14ac:dyDescent="0.35">
      <c r="A36" s="46" t="s">
        <v>14</v>
      </c>
      <c r="B36" s="36"/>
      <c r="C36" s="68" t="s">
        <v>24</v>
      </c>
      <c r="D36" s="79">
        <f>D31+D32+D33+D34-E35</f>
        <v>65061.35999999987</v>
      </c>
      <c r="E36" s="80"/>
      <c r="F36" s="47"/>
      <c r="G36" s="69"/>
      <c r="H36" s="70"/>
      <c r="I36" s="70"/>
      <c r="J36" s="70"/>
    </row>
    <row r="37" spans="1:10" s="19" customFormat="1" ht="15.6" x14ac:dyDescent="0.3">
      <c r="A37" s="125" t="s">
        <v>51</v>
      </c>
      <c r="B37" s="126"/>
      <c r="C37" s="126"/>
      <c r="D37" s="126"/>
      <c r="E37" s="127"/>
      <c r="F37" s="48"/>
      <c r="G37" s="16"/>
      <c r="H37" s="16"/>
      <c r="I37" s="6"/>
      <c r="J37" s="6"/>
    </row>
    <row r="38" spans="1:10" s="50" customFormat="1" ht="15.6" x14ac:dyDescent="0.3">
      <c r="A38" s="37" t="s">
        <v>22</v>
      </c>
      <c r="B38" s="123" t="s">
        <v>34</v>
      </c>
      <c r="C38" s="123" t="s">
        <v>26</v>
      </c>
      <c r="D38" s="130"/>
      <c r="E38" s="131"/>
      <c r="F38" s="16"/>
      <c r="G38" s="16"/>
      <c r="H38" s="16"/>
      <c r="I38" s="6"/>
      <c r="J38" s="6"/>
    </row>
    <row r="39" spans="1:10" s="50" customFormat="1" ht="62.4" x14ac:dyDescent="0.3">
      <c r="A39" s="12"/>
      <c r="B39" s="124"/>
      <c r="C39" s="113" t="s">
        <v>35</v>
      </c>
      <c r="D39" s="113" t="s">
        <v>36</v>
      </c>
      <c r="E39" s="85" t="s">
        <v>30</v>
      </c>
      <c r="F39" s="16"/>
      <c r="G39" s="16"/>
      <c r="H39" s="16"/>
      <c r="I39" s="6"/>
      <c r="J39" s="6"/>
    </row>
    <row r="40" spans="1:10" s="19" customFormat="1" ht="15.6" x14ac:dyDescent="0.3">
      <c r="A40" s="22" t="s">
        <v>42</v>
      </c>
      <c r="B40" s="73">
        <v>1594989</v>
      </c>
      <c r="C40" s="73">
        <v>1595004</v>
      </c>
      <c r="D40" s="73"/>
      <c r="E40" s="74"/>
      <c r="F40" s="49"/>
      <c r="G40" s="16"/>
      <c r="H40" s="16"/>
      <c r="I40" s="6"/>
      <c r="J40" s="6"/>
    </row>
    <row r="41" spans="1:10" s="19" customFormat="1" ht="15.6" x14ac:dyDescent="0.3">
      <c r="A41" s="22" t="s">
        <v>43</v>
      </c>
      <c r="B41" s="73">
        <v>955852</v>
      </c>
      <c r="C41" s="73">
        <v>890691</v>
      </c>
      <c r="D41" s="73">
        <v>64324</v>
      </c>
      <c r="E41" s="74"/>
      <c r="F41" s="49"/>
      <c r="G41" s="16"/>
      <c r="H41" s="16"/>
      <c r="I41" s="6"/>
      <c r="J41" s="6"/>
    </row>
    <row r="42" spans="1:10" s="19" customFormat="1" ht="15.6" x14ac:dyDescent="0.3">
      <c r="A42" s="22" t="s">
        <v>37</v>
      </c>
      <c r="B42" s="73">
        <v>164331</v>
      </c>
      <c r="C42" s="73">
        <v>164291</v>
      </c>
      <c r="D42" s="73">
        <v>8446</v>
      </c>
      <c r="E42" s="74"/>
      <c r="F42" s="49"/>
      <c r="G42" s="16"/>
      <c r="H42" s="16"/>
      <c r="I42" s="6"/>
      <c r="J42" s="6"/>
    </row>
    <row r="43" spans="1:10" s="19" customFormat="1" ht="15.6" x14ac:dyDescent="0.3">
      <c r="A43" s="22" t="s">
        <v>38</v>
      </c>
      <c r="B43" s="73">
        <v>331891</v>
      </c>
      <c r="C43" s="73">
        <v>325541</v>
      </c>
      <c r="D43" s="73">
        <v>19553</v>
      </c>
      <c r="E43" s="74"/>
      <c r="F43" s="49"/>
      <c r="G43" s="16"/>
      <c r="H43" s="16"/>
      <c r="I43" s="6"/>
      <c r="J43" s="6"/>
    </row>
    <row r="44" spans="1:10" s="19" customFormat="1" ht="15.6" x14ac:dyDescent="0.3">
      <c r="A44" s="22" t="s">
        <v>39</v>
      </c>
      <c r="B44" s="73">
        <v>751603</v>
      </c>
      <c r="C44" s="73">
        <v>647332</v>
      </c>
      <c r="D44" s="73">
        <v>148815</v>
      </c>
      <c r="E44" s="74"/>
      <c r="F44" s="49"/>
      <c r="G44" s="16"/>
      <c r="H44" s="16"/>
      <c r="I44" s="6"/>
      <c r="J44" s="6"/>
    </row>
    <row r="45" spans="1:10" s="19" customFormat="1" ht="16.2" thickBot="1" x14ac:dyDescent="0.35">
      <c r="A45" s="102" t="s">
        <v>44</v>
      </c>
      <c r="B45" s="103">
        <v>274387</v>
      </c>
      <c r="C45" s="103">
        <v>274407</v>
      </c>
      <c r="D45" s="103"/>
      <c r="E45" s="104"/>
      <c r="F45" s="49"/>
      <c r="G45" s="16"/>
      <c r="H45" s="16"/>
      <c r="I45" s="6"/>
      <c r="J45" s="6"/>
    </row>
    <row r="46" spans="1:10" s="19" customFormat="1" ht="16.2" thickBot="1" x14ac:dyDescent="0.35">
      <c r="A46" s="30" t="s">
        <v>23</v>
      </c>
      <c r="B46" s="83">
        <f>SUM(B40:B45)</f>
        <v>4073053</v>
      </c>
      <c r="C46" s="83">
        <f>SUM(C40:C45)</f>
        <v>3897266</v>
      </c>
      <c r="D46" s="83">
        <f>SUM(D40:D45)</f>
        <v>241138</v>
      </c>
      <c r="E46" s="84">
        <f>SUM(E40:E44)</f>
        <v>0</v>
      </c>
      <c r="F46" s="86"/>
    </row>
    <row r="47" spans="1:10" s="61" customFormat="1" ht="16.2" thickBot="1" x14ac:dyDescent="0.35">
      <c r="A47" s="94" t="s">
        <v>40</v>
      </c>
      <c r="B47" s="95"/>
      <c r="C47" s="95"/>
      <c r="D47" s="95">
        <f>B41+B42+B43+B44-C41-C42-C43-C44-D41-D42-D43-D44-E44</f>
        <v>-65316</v>
      </c>
      <c r="E47" s="96"/>
      <c r="F47" s="112"/>
    </row>
    <row r="48" spans="1:10" s="1" customFormat="1" ht="16.2" x14ac:dyDescent="0.3">
      <c r="A48" s="121" t="s">
        <v>59</v>
      </c>
      <c r="B48" s="122"/>
      <c r="C48" s="122"/>
      <c r="D48" s="86" t="s">
        <v>41</v>
      </c>
      <c r="E48" s="97">
        <v>4102.3</v>
      </c>
      <c r="F48" s="7"/>
      <c r="G48" s="19"/>
      <c r="H48" s="19"/>
    </row>
    <row r="49" spans="1:10" s="19" customFormat="1" x14ac:dyDescent="0.3">
      <c r="A49" s="121" t="s">
        <v>60</v>
      </c>
      <c r="B49" s="122"/>
      <c r="C49" s="122"/>
      <c r="D49" s="86" t="s">
        <v>41</v>
      </c>
      <c r="E49" s="97">
        <v>3905.64</v>
      </c>
      <c r="F49" s="16"/>
      <c r="G49" s="6"/>
      <c r="H49" s="2"/>
      <c r="I49" s="2"/>
      <c r="J49" s="18"/>
    </row>
    <row r="50" spans="1:10" x14ac:dyDescent="0.3">
      <c r="A50" s="115" t="s">
        <v>61</v>
      </c>
      <c r="B50" s="116"/>
      <c r="C50" s="116"/>
      <c r="D50" s="86" t="s">
        <v>41</v>
      </c>
      <c r="E50" s="97">
        <v>0</v>
      </c>
    </row>
    <row r="51" spans="1:10" x14ac:dyDescent="0.3">
      <c r="A51" s="98" t="s">
        <v>62</v>
      </c>
      <c r="B51" s="99"/>
      <c r="C51" s="99"/>
      <c r="D51" s="100" t="s">
        <v>41</v>
      </c>
      <c r="E51" s="101">
        <f>E49-E50</f>
        <v>3905.64</v>
      </c>
    </row>
    <row r="52" spans="1:10" x14ac:dyDescent="0.3">
      <c r="A52" s="15" t="s">
        <v>8</v>
      </c>
    </row>
  </sheetData>
  <mergeCells count="6">
    <mergeCell ref="A49:C49"/>
    <mergeCell ref="B38:B39"/>
    <mergeCell ref="A37:E37"/>
    <mergeCell ref="A30:C30"/>
    <mergeCell ref="C38:E38"/>
    <mergeCell ref="A48:C48"/>
  </mergeCells>
  <pageMargins left="0.51181102362204722" right="0.31496062992125984" top="0.35433070866141736" bottom="0.35433070866141736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Oksana</cp:lastModifiedBy>
  <cp:lastPrinted>2021-02-25T07:45:03Z</cp:lastPrinted>
  <dcterms:created xsi:type="dcterms:W3CDTF">2016-04-22T06:39:22Z</dcterms:created>
  <dcterms:modified xsi:type="dcterms:W3CDTF">2021-03-12T11:15:26Z</dcterms:modified>
</cp:coreProperties>
</file>